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64276" windowWidth="15620" windowHeight="13200" tabRatio="500" activeTab="2"/>
  </bookViews>
  <sheets>
    <sheet name="Current Balance" sheetId="1" r:id="rId1"/>
    <sheet name="Milestone one" sheetId="2" r:id="rId2"/>
    <sheet name="Milestone Two" sheetId="3" r:id="rId3"/>
    <sheet name="Milestone Three" sheetId="4" r:id="rId4"/>
    <sheet name="Milestone Four" sheetId="5" r:id="rId5"/>
    <sheet name="Milestone Five" sheetId="6" r:id="rId6"/>
    <sheet name="Milestone Six" sheetId="7" r:id="rId7"/>
    <sheet name="Milestone Seven" sheetId="8" r:id="rId8"/>
    <sheet name="Milestone Eight" sheetId="9" r:id="rId9"/>
  </sheets>
  <definedNames/>
  <calcPr fullCalcOnLoad="1"/>
</workbook>
</file>

<file path=xl/sharedStrings.xml><?xml version="1.0" encoding="utf-8"?>
<sst xmlns="http://schemas.openxmlformats.org/spreadsheetml/2006/main" count="573" uniqueCount="110">
  <si>
    <t>ihug broadband</t>
  </si>
  <si>
    <t>Professional Fees</t>
  </si>
  <si>
    <t>Salary of Facilitator</t>
  </si>
  <si>
    <t>Project Directors, Lead Teacher 1/2 unit each (11 people)</t>
  </si>
  <si>
    <t>Professional Costs</t>
  </si>
  <si>
    <t>Travel between Cluster Schools</t>
  </si>
  <si>
    <t>Operational Costs</t>
  </si>
  <si>
    <t>Secretarial/Bursar Support</t>
  </si>
  <si>
    <t>Software (to run dual platform) and cluster website</t>
  </si>
  <si>
    <t>Photocopying/stationery/postage</t>
  </si>
  <si>
    <t>Communication – Cellphone/fax/</t>
  </si>
  <si>
    <t>Workshop refreshments (Management, Saturday workshops, Parent meetings)</t>
  </si>
  <si>
    <t>Technical Support</t>
  </si>
  <si>
    <t>Teacher Development Funds</t>
  </si>
  <si>
    <t>L@S (for 3)</t>
  </si>
  <si>
    <t>Teacher Release Days</t>
  </si>
  <si>
    <t>Accounts for the Petone Foreshore Teaching and Learning Cluster</t>
  </si>
  <si>
    <t>Income</t>
  </si>
  <si>
    <t>Expenses</t>
  </si>
  <si>
    <t>Date</t>
  </si>
  <si>
    <t>Amount Incl GST</t>
  </si>
  <si>
    <t>Amount Excl GST</t>
  </si>
  <si>
    <t>GST</t>
  </si>
  <si>
    <t>Intial Setup Fund</t>
  </si>
  <si>
    <t>Pre 06</t>
  </si>
  <si>
    <t>Milestone One</t>
  </si>
  <si>
    <t>Milestone Two</t>
  </si>
  <si>
    <t>From the Ministry</t>
  </si>
  <si>
    <t>From Contributions from schools</t>
  </si>
  <si>
    <t>Pay received</t>
  </si>
  <si>
    <t>Total GST</t>
  </si>
  <si>
    <t>Total Gross</t>
  </si>
  <si>
    <t>Totals</t>
  </si>
  <si>
    <t>Total Net</t>
  </si>
  <si>
    <t>Milestone one</t>
  </si>
  <si>
    <t>To the 17/3/06</t>
  </si>
  <si>
    <t>Up to and including the 17th of March</t>
  </si>
  <si>
    <t>Suzie Ashton</t>
  </si>
  <si>
    <t>John Western</t>
  </si>
  <si>
    <t>To the 26/4/06</t>
  </si>
  <si>
    <t>L@S</t>
  </si>
  <si>
    <t>Up to and including the 9th of June</t>
  </si>
  <si>
    <t>J Western</t>
  </si>
  <si>
    <t>Salary of Facilitator - Suzie Ashton</t>
  </si>
  <si>
    <t>S Ashton</t>
  </si>
  <si>
    <t>Accommodation/Travel/Meals to Conferences - Learning@School</t>
  </si>
  <si>
    <t>Conference Fees</t>
  </si>
  <si>
    <t>C Moffatt</t>
  </si>
  <si>
    <t>From 05</t>
  </si>
  <si>
    <t>Event</t>
  </si>
  <si>
    <t>Name of Technical Staff</t>
  </si>
  <si>
    <t>Company</t>
  </si>
  <si>
    <t>Dates work completed</t>
  </si>
  <si>
    <t>Cost Incl GST</t>
  </si>
  <si>
    <t>Cost Excl GST</t>
  </si>
  <si>
    <t>Pay Status</t>
  </si>
  <si>
    <t>Total Gross Conference Costs</t>
  </si>
  <si>
    <t>Other</t>
  </si>
  <si>
    <t>Name of Claimant/Company</t>
  </si>
  <si>
    <t>Detail of Claim</t>
  </si>
  <si>
    <t>Core</t>
  </si>
  <si>
    <t>Central Comm</t>
  </si>
  <si>
    <t>Advert</t>
  </si>
  <si>
    <t>Total Gross Conference Fees</t>
  </si>
  <si>
    <t>Name of Software</t>
  </si>
  <si>
    <t>Date of Purchase</t>
  </si>
  <si>
    <t>Paid To:</t>
  </si>
  <si>
    <t>Received</t>
  </si>
  <si>
    <t>Total Gross travel between schools</t>
  </si>
  <si>
    <t>Number of Staff Released</t>
  </si>
  <si>
    <t>Date Period</t>
  </si>
  <si>
    <t>To the 8/4/06</t>
  </si>
  <si>
    <t>Claimant School</t>
  </si>
  <si>
    <t>Nature of Claim</t>
  </si>
  <si>
    <t>Name of Lead Teacher</t>
  </si>
  <si>
    <t>Name of School</t>
  </si>
  <si>
    <t>Name of Milestone</t>
  </si>
  <si>
    <t>For Date Period:</t>
  </si>
  <si>
    <t>Date Monies Collected</t>
  </si>
  <si>
    <t>Milestone Three</t>
  </si>
  <si>
    <t>Up to and including the 23rd of September</t>
  </si>
  <si>
    <t>Milestone Four</t>
  </si>
  <si>
    <t>Up to and including the 2nd of December</t>
  </si>
  <si>
    <t>Milestone One Total Expenses</t>
  </si>
  <si>
    <t>Milestone Two Total Expenses</t>
  </si>
  <si>
    <t>TUANZ</t>
  </si>
  <si>
    <t>S Ashton - Flight</t>
  </si>
  <si>
    <t>School</t>
  </si>
  <si>
    <t>Wilford</t>
  </si>
  <si>
    <t>Randwick</t>
  </si>
  <si>
    <t>Conference</t>
  </si>
  <si>
    <t>Date of Claim</t>
  </si>
  <si>
    <t>School/ Participant</t>
  </si>
  <si>
    <t>Maungaraki</t>
  </si>
  <si>
    <t>Muritai</t>
  </si>
  <si>
    <t>San Antonio</t>
  </si>
  <si>
    <t>Sacred Heart</t>
  </si>
  <si>
    <t>Petone Central</t>
  </si>
  <si>
    <t>Korokoro</t>
  </si>
  <si>
    <t>Waterloo</t>
  </si>
  <si>
    <t>Ulearn</t>
  </si>
  <si>
    <t>Pre Ulearn workshop</t>
  </si>
  <si>
    <t>Participant</t>
  </si>
  <si>
    <t>Accommodation/Travel/Meals to Conferences</t>
  </si>
  <si>
    <t>The current balance of the Cluster accounts is:</t>
  </si>
  <si>
    <t>Number of Days</t>
  </si>
  <si>
    <t>Total Expenses</t>
  </si>
  <si>
    <t>Vodaphone</t>
  </si>
  <si>
    <t>Name of Claimant</t>
  </si>
  <si>
    <t>Company used and product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</si>
</sst>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m/d"/>
    <numFmt numFmtId="167" formatCode="0.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b/>
      <sz val="12"/>
      <name val="Times New Roman"/>
      <family val="0"/>
    </font>
    <font>
      <sz val="10"/>
      <name val="Arial"/>
      <family val="0"/>
    </font>
    <font>
      <sz val="16"/>
      <name val="Verdana"/>
      <family val="0"/>
    </font>
    <font>
      <sz val="10"/>
      <name val="Times New Roman"/>
      <family val="0"/>
    </font>
    <font>
      <sz val="12"/>
      <name val="Times New Roman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sz val="16"/>
      <name val="Times New Roman"/>
      <family val="0"/>
    </font>
    <font>
      <sz val="13"/>
      <color indexed="9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15"/>
      <name val="Arial"/>
      <family val="0"/>
    </font>
    <font>
      <sz val="18"/>
      <color indexed="9"/>
      <name val="Verdana"/>
      <family val="0"/>
    </font>
    <font>
      <sz val="18"/>
      <name val="Verdana"/>
      <family val="0"/>
    </font>
    <font>
      <sz val="12"/>
      <name val="Arial"/>
      <family val="0"/>
    </font>
    <font>
      <sz val="20"/>
      <name val="Verdana"/>
      <family val="0"/>
    </font>
    <font>
      <sz val="14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44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8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0" fontId="4" fillId="3" borderId="0" xfId="0" applyFont="1" applyFill="1" applyAlignment="1">
      <alignment/>
    </xf>
    <xf numFmtId="15" fontId="6" fillId="0" borderId="5" xfId="0" applyNumberFormat="1" applyFont="1" applyBorder="1" applyAlignment="1">
      <alignment vertical="top" wrapText="1"/>
    </xf>
    <xf numFmtId="165" fontId="6" fillId="0" borderId="6" xfId="0" applyNumberFormat="1" applyFont="1" applyBorder="1" applyAlignment="1">
      <alignment vertical="top" wrapText="1"/>
    </xf>
    <xf numFmtId="165" fontId="0" fillId="0" borderId="1" xfId="0" applyNumberFormat="1" applyBorder="1" applyAlignment="1">
      <alignment/>
    </xf>
    <xf numFmtId="165" fontId="6" fillId="0" borderId="3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0" fillId="3" borderId="1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3" fontId="6" fillId="0" borderId="0" xfId="0" applyNumberFormat="1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8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8" xfId="0" applyFill="1" applyBorder="1" applyAlignment="1">
      <alignment/>
    </xf>
    <xf numFmtId="165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15" fillId="0" borderId="0" xfId="0" applyFont="1" applyFill="1" applyAlignment="1">
      <alignment horizontal="center"/>
    </xf>
    <xf numFmtId="8" fontId="6" fillId="0" borderId="3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9" fillId="0" borderId="0" xfId="0" applyFont="1" applyBorder="1" applyAlignment="1">
      <alignment/>
    </xf>
    <xf numFmtId="44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8" fontId="6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8" fontId="6" fillId="0" borderId="4" xfId="0" applyNumberFormat="1" applyFont="1" applyBorder="1" applyAlignment="1">
      <alignment horizontal="left" vertical="top" wrapText="1"/>
    </xf>
    <xf numFmtId="8" fontId="6" fillId="0" borderId="4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9" fontId="0" fillId="0" borderId="8" xfId="0" applyNumberForma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top"/>
    </xf>
    <xf numFmtId="8" fontId="6" fillId="0" borderId="8" xfId="0" applyNumberFormat="1" applyFont="1" applyBorder="1" applyAlignment="1">
      <alignment vertical="top" wrapText="1"/>
    </xf>
    <xf numFmtId="8" fontId="0" fillId="0" borderId="8" xfId="0" applyNumberFormat="1" applyBorder="1" applyAlignment="1">
      <alignment/>
    </xf>
    <xf numFmtId="9" fontId="0" fillId="0" borderId="9" xfId="0" applyNumberFormat="1" applyFill="1" applyBorder="1" applyAlignment="1">
      <alignment/>
    </xf>
    <xf numFmtId="165" fontId="6" fillId="0" borderId="4" xfId="0" applyNumberFormat="1" applyFont="1" applyBorder="1" applyAlignment="1">
      <alignment vertical="top"/>
    </xf>
    <xf numFmtId="4" fontId="6" fillId="0" borderId="4" xfId="0" applyNumberFormat="1" applyFont="1" applyFill="1" applyBorder="1" applyAlignment="1">
      <alignment vertical="top"/>
    </xf>
    <xf numFmtId="8" fontId="0" fillId="0" borderId="3" xfId="0" applyNumberFormat="1" applyBorder="1" applyAlignment="1">
      <alignment/>
    </xf>
    <xf numFmtId="9" fontId="0" fillId="0" borderId="3" xfId="0" applyNumberFormat="1" applyFill="1" applyBorder="1" applyAlignment="1">
      <alignment/>
    </xf>
    <xf numFmtId="8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9" fillId="0" borderId="1" xfId="0" applyNumberFormat="1" applyFont="1" applyBorder="1" applyAlignment="1">
      <alignment/>
    </xf>
    <xf numFmtId="165" fontId="6" fillId="0" borderId="8" xfId="0" applyNumberFormat="1" applyFont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 horizontal="left"/>
    </xf>
    <xf numFmtId="165" fontId="6" fillId="0" borderId="1" xfId="0" applyNumberFormat="1" applyFont="1" applyFill="1" applyBorder="1" applyAlignment="1">
      <alignment vertical="top" wrapText="1"/>
    </xf>
    <xf numFmtId="165" fontId="6" fillId="0" borderId="8" xfId="0" applyNumberFormat="1" applyFont="1" applyFill="1" applyBorder="1" applyAlignment="1">
      <alignment vertical="top"/>
    </xf>
    <xf numFmtId="14" fontId="0" fillId="0" borderId="5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5" fontId="6" fillId="0" borderId="4" xfId="0" applyNumberFormat="1" applyFont="1" applyFill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165" fontId="6" fillId="0" borderId="3" xfId="0" applyNumberFormat="1" applyFont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165" fontId="0" fillId="0" borderId="8" xfId="0" applyNumberFormat="1" applyBorder="1" applyAlignment="1">
      <alignment vertical="top"/>
    </xf>
    <xf numFmtId="0" fontId="0" fillId="0" borderId="0" xfId="0" applyAlignment="1">
      <alignment vertical="top"/>
    </xf>
    <xf numFmtId="0" fontId="17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/>
    </xf>
    <xf numFmtId="165" fontId="6" fillId="0" borderId="9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left"/>
    </xf>
    <xf numFmtId="165" fontId="6" fillId="0" borderId="8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8" fontId="6" fillId="0" borderId="1" xfId="0" applyNumberFormat="1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7" fontId="0" fillId="0" borderId="1" xfId="0" applyNumberFormat="1" applyFill="1" applyBorder="1" applyAlignment="1">
      <alignment/>
    </xf>
    <xf numFmtId="0" fontId="6" fillId="4" borderId="4" xfId="0" applyFont="1" applyFill="1" applyBorder="1" applyAlignment="1">
      <alignment vertical="top" wrapText="1"/>
    </xf>
    <xf numFmtId="0" fontId="0" fillId="0" borderId="9" xfId="0" applyBorder="1" applyAlignment="1">
      <alignment/>
    </xf>
    <xf numFmtId="0" fontId="6" fillId="0" borderId="4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165" fontId="0" fillId="0" borderId="1" xfId="0" applyNumberFormat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9" fontId="0" fillId="0" borderId="1" xfId="0" applyNumberFormat="1" applyFill="1" applyBorder="1" applyAlignment="1">
      <alignment vertical="top"/>
    </xf>
    <xf numFmtId="165" fontId="0" fillId="3" borderId="4" xfId="0" applyNumberForma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9" fontId="0" fillId="0" borderId="6" xfId="0" applyNumberFormat="1" applyBorder="1" applyAlignment="1">
      <alignment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9" fillId="2" borderId="8" xfId="0" applyFont="1" applyFill="1" applyBorder="1" applyAlignment="1">
      <alignment/>
    </xf>
    <xf numFmtId="0" fontId="20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6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4" fontId="6" fillId="0" borderId="4" xfId="0" applyNumberFormat="1" applyFont="1" applyFill="1" applyBorder="1" applyAlignment="1">
      <alignment horizontal="left" vertical="top" wrapText="1"/>
    </xf>
    <xf numFmtId="165" fontId="0" fillId="0" borderId="4" xfId="0" applyNumberFormat="1" applyBorder="1" applyAlignment="1">
      <alignment vertical="top"/>
    </xf>
    <xf numFmtId="165" fontId="0" fillId="0" borderId="4" xfId="0" applyNumberFormat="1" applyFill="1" applyBorder="1" applyAlignment="1">
      <alignment vertical="top"/>
    </xf>
    <xf numFmtId="165" fontId="4" fillId="0" borderId="4" xfId="0" applyNumberFormat="1" applyFont="1" applyFill="1" applyBorder="1" applyAlignment="1">
      <alignment vertical="top" wrapText="1"/>
    </xf>
    <xf numFmtId="165" fontId="0" fillId="0" borderId="3" xfId="0" applyNumberFormat="1" applyBorder="1" applyAlignment="1">
      <alignment/>
    </xf>
    <xf numFmtId="4" fontId="6" fillId="0" borderId="3" xfId="0" applyNumberFormat="1" applyFont="1" applyFill="1" applyBorder="1" applyAlignment="1">
      <alignment vertical="top"/>
    </xf>
    <xf numFmtId="165" fontId="4" fillId="0" borderId="4" xfId="0" applyNumberFormat="1" applyFont="1" applyBorder="1" applyAlignment="1">
      <alignment horizontal="center" vertical="top" wrapText="1"/>
    </xf>
    <xf numFmtId="8" fontId="6" fillId="0" borderId="11" xfId="0" applyNumberFormat="1" applyFont="1" applyBorder="1" applyAlignment="1">
      <alignment vertical="top" wrapText="1"/>
    </xf>
    <xf numFmtId="8" fontId="6" fillId="0" borderId="6" xfId="0" applyNumberFormat="1" applyFont="1" applyBorder="1" applyAlignment="1">
      <alignment vertical="top" wrapText="1"/>
    </xf>
    <xf numFmtId="8" fontId="0" fillId="0" borderId="6" xfId="0" applyNumberFormat="1" applyBorder="1" applyAlignment="1">
      <alignment/>
    </xf>
    <xf numFmtId="9" fontId="0" fillId="0" borderId="6" xfId="0" applyNumberFormat="1" applyFill="1" applyBorder="1" applyAlignment="1">
      <alignment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1" fillId="0" borderId="1" xfId="0" applyFont="1" applyBorder="1" applyAlignment="1">
      <alignment/>
    </xf>
    <xf numFmtId="44" fontId="21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44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19" fillId="2" borderId="0" xfId="0" applyFont="1" applyFill="1" applyAlignment="1">
      <alignment horizontal="center"/>
    </xf>
    <xf numFmtId="0" fontId="6" fillId="4" borderId="8" xfId="0" applyFont="1" applyFill="1" applyBorder="1" applyAlignment="1">
      <alignment vertical="top" wrapText="1"/>
    </xf>
    <xf numFmtId="8" fontId="6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left" vertical="top"/>
    </xf>
    <xf numFmtId="0" fontId="4" fillId="0" borderId="0" xfId="0" applyFont="1" applyFill="1" applyAlignment="1">
      <alignment wrapText="1"/>
    </xf>
    <xf numFmtId="8" fontId="0" fillId="0" borderId="6" xfId="0" applyNumberFormat="1" applyFill="1" applyBorder="1" applyAlignment="1">
      <alignment/>
    </xf>
    <xf numFmtId="0" fontId="4" fillId="0" borderId="0" xfId="0" applyFont="1" applyFill="1" applyAlignment="1">
      <alignment horizont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0" fillId="5" borderId="0" xfId="0" applyFill="1" applyAlignment="1">
      <alignment/>
    </xf>
    <xf numFmtId="0" fontId="23" fillId="5" borderId="0" xfId="0" applyFont="1" applyFill="1" applyAlignment="1">
      <alignment horizontal="center" wrapText="1"/>
    </xf>
    <xf numFmtId="9" fontId="0" fillId="0" borderId="4" xfId="0" applyNumberFormat="1" applyFill="1" applyBorder="1" applyAlignment="1">
      <alignment vertical="top"/>
    </xf>
    <xf numFmtId="0" fontId="4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165" fontId="0" fillId="0" borderId="4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167" fontId="0" fillId="0" borderId="4" xfId="0" applyNumberFormat="1" applyFill="1" applyBorder="1" applyAlignment="1">
      <alignment/>
    </xf>
    <xf numFmtId="14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14" fontId="0" fillId="0" borderId="8" xfId="0" applyNumberFormat="1" applyBorder="1" applyAlignment="1">
      <alignment/>
    </xf>
    <xf numFmtId="14" fontId="0" fillId="0" borderId="1" xfId="0" applyNumberFormat="1" applyFill="1" applyBorder="1" applyAlignment="1">
      <alignment/>
    </xf>
    <xf numFmtId="14" fontId="0" fillId="0" borderId="9" xfId="0" applyNumberFormat="1" applyBorder="1" applyAlignment="1">
      <alignment/>
    </xf>
    <xf numFmtId="14" fontId="0" fillId="0" borderId="9" xfId="0" applyNumberFormat="1" applyFill="1" applyBorder="1" applyAlignment="1">
      <alignment/>
    </xf>
    <xf numFmtId="14" fontId="4" fillId="0" borderId="1" xfId="0" applyNumberFormat="1" applyFont="1" applyBorder="1" applyAlignment="1">
      <alignment horizontal="left"/>
    </xf>
    <xf numFmtId="14" fontId="21" fillId="0" borderId="1" xfId="0" applyNumberFormat="1" applyFont="1" applyBorder="1" applyAlignment="1">
      <alignment/>
    </xf>
    <xf numFmtId="14" fontId="6" fillId="0" borderId="5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vertical="top" wrapText="1"/>
    </xf>
    <xf numFmtId="14" fontId="0" fillId="0" borderId="0" xfId="0" applyNumberFormat="1" applyAlignment="1">
      <alignment/>
    </xf>
    <xf numFmtId="4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5" fillId="6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top" wrapText="1"/>
    </xf>
    <xf numFmtId="165" fontId="22" fillId="7" borderId="1" xfId="0" applyNumberFormat="1" applyFont="1" applyFill="1" applyBorder="1" applyAlignment="1">
      <alignment horizontal="center" vertical="top"/>
    </xf>
    <xf numFmtId="0" fontId="22" fillId="7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6" fillId="4" borderId="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top"/>
    </xf>
    <xf numFmtId="8" fontId="6" fillId="0" borderId="1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/>
    </xf>
    <xf numFmtId="0" fontId="6" fillId="4" borderId="2" xfId="0" applyFont="1" applyFill="1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22" fillId="7" borderId="1" xfId="0" applyNumberFormat="1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workbookViewId="0" topLeftCell="A1">
      <selection activeCell="E24" sqref="E24"/>
    </sheetView>
  </sheetViews>
  <sheetFormatPr defaultColWidth="11.00390625" defaultRowHeight="12.75"/>
  <sheetData>
    <row r="5" spans="1:6" ht="12.75">
      <c r="A5" s="15"/>
      <c r="B5" s="15"/>
      <c r="C5" s="15"/>
      <c r="D5" s="15"/>
      <c r="E5" s="15"/>
      <c r="F5" s="15"/>
    </row>
    <row r="6" spans="1:6" ht="12.75">
      <c r="A6" s="15"/>
      <c r="B6" s="15"/>
      <c r="C6" s="15"/>
      <c r="D6" s="15"/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7.5" customHeight="1">
      <c r="A8" s="15"/>
      <c r="B8" s="196"/>
      <c r="C8" s="196"/>
      <c r="D8" s="196"/>
      <c r="E8" s="196"/>
      <c r="F8" s="15"/>
    </row>
    <row r="9" spans="1:6" ht="54.75" customHeight="1">
      <c r="A9" s="15"/>
      <c r="B9" s="169"/>
      <c r="C9" s="197" t="s">
        <v>104</v>
      </c>
      <c r="D9" s="197"/>
      <c r="E9" s="169"/>
      <c r="F9" s="15"/>
    </row>
    <row r="10" spans="1:6" ht="31.5" customHeight="1">
      <c r="A10" s="15"/>
      <c r="B10" s="169"/>
      <c r="C10" s="169"/>
      <c r="D10" s="169"/>
      <c r="E10" s="169"/>
      <c r="F10" s="15"/>
    </row>
    <row r="11" spans="1:6" ht="12.75">
      <c r="A11" s="15"/>
      <c r="B11" s="168"/>
      <c r="C11" s="194">
        <f>('Milestone one'!F10+'Milestone Two'!F16+'Milestone Three'!F16+'Milestone Four'!F16)-('Milestone one'!C74:D74+'Milestone Two'!C113:D113+'Milestone Three'!C114:D114+'Milestone Four'!C112:D112)</f>
        <v>-2109.8300000000017</v>
      </c>
      <c r="D11" s="195"/>
      <c r="E11" s="168"/>
      <c r="F11" s="15"/>
    </row>
    <row r="12" spans="1:6" ht="12.75">
      <c r="A12" s="15"/>
      <c r="B12" s="168"/>
      <c r="C12" s="195"/>
      <c r="D12" s="195"/>
      <c r="E12" s="168"/>
      <c r="F12" s="15"/>
    </row>
    <row r="13" spans="1:6" ht="12.75">
      <c r="A13" s="15"/>
      <c r="B13" s="168"/>
      <c r="C13" s="195"/>
      <c r="D13" s="195"/>
      <c r="E13" s="168"/>
      <c r="F13" s="15"/>
    </row>
    <row r="14" spans="1:6" ht="12.75">
      <c r="A14" s="15"/>
      <c r="B14" s="168"/>
      <c r="C14" s="195"/>
      <c r="D14" s="195"/>
      <c r="E14" s="168"/>
      <c r="F14" s="15"/>
    </row>
    <row r="15" spans="1:6" ht="12.75">
      <c r="A15" s="15"/>
      <c r="B15" s="168"/>
      <c r="C15" s="195"/>
      <c r="D15" s="195"/>
      <c r="E15" s="168"/>
      <c r="F15" s="15"/>
    </row>
    <row r="16" spans="1:6" ht="12.75">
      <c r="A16" s="15"/>
      <c r="B16" s="168"/>
      <c r="C16" s="195"/>
      <c r="D16" s="195"/>
      <c r="E16" s="168"/>
      <c r="F16" s="15"/>
    </row>
    <row r="17" spans="1:6" ht="12.75">
      <c r="A17" s="15"/>
      <c r="B17" s="168"/>
      <c r="C17" s="168"/>
      <c r="D17" s="168"/>
      <c r="E17" s="168"/>
      <c r="F17" s="15"/>
    </row>
    <row r="18" spans="1:6" ht="12.75">
      <c r="A18" s="15"/>
      <c r="B18" s="15"/>
      <c r="C18" s="15"/>
      <c r="D18" s="15"/>
      <c r="E18" s="15"/>
      <c r="F18" s="15"/>
    </row>
    <row r="19" spans="1:6" ht="12.75">
      <c r="A19" s="15"/>
      <c r="B19" s="15"/>
      <c r="C19" s="15"/>
      <c r="D19" s="15"/>
      <c r="E19" s="15"/>
      <c r="F19" s="15"/>
    </row>
    <row r="20" spans="1:6" ht="12.75">
      <c r="A20" s="15"/>
      <c r="B20" s="15"/>
      <c r="C20" s="15"/>
      <c r="D20" s="15"/>
      <c r="E20" s="15"/>
      <c r="F20" s="15"/>
    </row>
  </sheetData>
  <mergeCells count="3">
    <mergeCell ref="C11:D16"/>
    <mergeCell ref="B8:E8"/>
    <mergeCell ref="C9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7">
      <selection activeCell="G26" sqref="G26"/>
    </sheetView>
  </sheetViews>
  <sheetFormatPr defaultColWidth="11.00390625" defaultRowHeight="12.75"/>
  <cols>
    <col min="1" max="1" width="14.00390625" style="0" customWidth="1"/>
    <col min="2" max="2" width="11.00390625" style="0" customWidth="1"/>
    <col min="3" max="3" width="11.625" style="0" bestFit="1" customWidth="1"/>
    <col min="4" max="4" width="10.875" style="0" bestFit="1" customWidth="1"/>
    <col min="5" max="5" width="10.375" style="0" customWidth="1"/>
    <col min="6" max="6" width="11.125" style="0" customWidth="1"/>
  </cols>
  <sheetData>
    <row r="1" spans="1:6" s="9" customFormat="1" ht="21" customHeight="1">
      <c r="A1" s="198" t="s">
        <v>16</v>
      </c>
      <c r="B1" s="198"/>
      <c r="C1" s="198"/>
      <c r="D1" s="198"/>
      <c r="E1" s="198"/>
      <c r="F1" s="198"/>
    </row>
    <row r="2" spans="1:6" s="9" customFormat="1" ht="21" customHeight="1">
      <c r="A2" s="47"/>
      <c r="B2" s="47"/>
      <c r="C2" s="47"/>
      <c r="D2" s="47"/>
      <c r="E2" s="47"/>
      <c r="F2" s="47"/>
    </row>
    <row r="3" spans="1:6" s="9" customFormat="1" ht="21" customHeight="1">
      <c r="A3" s="208" t="s">
        <v>34</v>
      </c>
      <c r="B3" s="208"/>
      <c r="C3" s="208" t="s">
        <v>36</v>
      </c>
      <c r="D3" s="208"/>
      <c r="E3" s="208"/>
      <c r="F3" s="208"/>
    </row>
    <row r="5" ht="22.5">
      <c r="A5" s="159" t="s">
        <v>17</v>
      </c>
    </row>
    <row r="6" spans="1:6" ht="12.75">
      <c r="A6" s="199" t="s">
        <v>27</v>
      </c>
      <c r="B6" s="200"/>
      <c r="C6" s="200"/>
      <c r="D6" s="132"/>
      <c r="E6" s="44"/>
      <c r="F6" s="44"/>
    </row>
    <row r="7" spans="1:6" s="10" customFormat="1" ht="24">
      <c r="A7" s="12"/>
      <c r="B7" s="12" t="s">
        <v>19</v>
      </c>
      <c r="C7" s="12" t="s">
        <v>20</v>
      </c>
      <c r="D7" s="134" t="s">
        <v>22</v>
      </c>
      <c r="E7" s="134" t="s">
        <v>21</v>
      </c>
      <c r="F7" s="134"/>
    </row>
    <row r="8" spans="1:6" s="121" customFormat="1" ht="12">
      <c r="A8" s="115" t="s">
        <v>23</v>
      </c>
      <c r="B8" s="115" t="s">
        <v>24</v>
      </c>
      <c r="C8" s="155">
        <v>12000</v>
      </c>
      <c r="D8" s="155">
        <f>C8/9</f>
        <v>1333.3333333333333</v>
      </c>
      <c r="E8" s="155">
        <f>C8-D8</f>
        <v>10666.666666666666</v>
      </c>
      <c r="F8" s="115"/>
    </row>
    <row r="9" spans="1:6" s="121" customFormat="1" ht="12">
      <c r="A9" s="115" t="s">
        <v>25</v>
      </c>
      <c r="B9" s="115"/>
      <c r="C9" s="155">
        <v>24000</v>
      </c>
      <c r="D9" s="155">
        <f>C9/9</f>
        <v>2666.6666666666665</v>
      </c>
      <c r="E9" s="155">
        <f>C9-D9</f>
        <v>21333.333333333332</v>
      </c>
      <c r="F9" s="115"/>
    </row>
    <row r="10" spans="1:6" s="11" customFormat="1" ht="15.75">
      <c r="A10" s="50"/>
      <c r="B10" s="50"/>
      <c r="C10" s="18"/>
      <c r="D10" s="18"/>
      <c r="E10" s="28" t="s">
        <v>31</v>
      </c>
      <c r="F10" s="155">
        <f>SUM(C8:C9)</f>
        <v>36000</v>
      </c>
    </row>
    <row r="11" spans="1:6" s="11" customFormat="1" ht="15.75">
      <c r="A11" s="50"/>
      <c r="B11" s="50"/>
      <c r="C11" s="18"/>
      <c r="D11" s="18"/>
      <c r="E11" s="40" t="s">
        <v>30</v>
      </c>
      <c r="F11" s="155">
        <f>SUM(D8:D9)</f>
        <v>4000</v>
      </c>
    </row>
    <row r="12" spans="1:6" ht="18">
      <c r="A12" s="17"/>
      <c r="B12" s="17"/>
      <c r="C12" s="18"/>
      <c r="D12" s="51"/>
      <c r="E12" s="40" t="s">
        <v>33</v>
      </c>
      <c r="F12" s="155">
        <f>SUM(E8:E9)</f>
        <v>32000</v>
      </c>
    </row>
    <row r="13" ht="22.5">
      <c r="A13" s="159" t="s">
        <v>18</v>
      </c>
    </row>
    <row r="14" spans="1:2" ht="18">
      <c r="A14" s="204" t="s">
        <v>1</v>
      </c>
      <c r="B14" s="204"/>
    </row>
    <row r="15" spans="1:6" ht="18.75" customHeight="1">
      <c r="A15" s="201" t="s">
        <v>43</v>
      </c>
      <c r="B15" s="202"/>
      <c r="C15" s="25"/>
      <c r="D15" s="25"/>
      <c r="E15" s="44"/>
      <c r="F15" s="148"/>
    </row>
    <row r="16" spans="1:7" ht="25.5" customHeight="1">
      <c r="A16" s="12" t="s">
        <v>66</v>
      </c>
      <c r="B16" s="116" t="s">
        <v>55</v>
      </c>
      <c r="C16" s="12" t="s">
        <v>19</v>
      </c>
      <c r="D16" s="12" t="s">
        <v>20</v>
      </c>
      <c r="E16" s="134" t="s">
        <v>22</v>
      </c>
      <c r="F16" s="134" t="s">
        <v>21</v>
      </c>
      <c r="G16" s="135"/>
    </row>
    <row r="17" spans="1:8" s="115" customFormat="1" ht="12">
      <c r="A17" s="8" t="s">
        <v>44</v>
      </c>
      <c r="B17" s="26" t="s">
        <v>67</v>
      </c>
      <c r="C17" s="181">
        <v>37301</v>
      </c>
      <c r="D17" s="27">
        <v>2224.66</v>
      </c>
      <c r="E17" s="27">
        <f>D17/9</f>
        <v>247.18444444444444</v>
      </c>
      <c r="F17" s="156">
        <f>D17-E17</f>
        <v>1977.4755555555555</v>
      </c>
      <c r="G17" s="157"/>
      <c r="H17" s="158"/>
    </row>
    <row r="18" spans="1:6" s="121" customFormat="1" ht="12">
      <c r="A18" s="8" t="s">
        <v>44</v>
      </c>
      <c r="B18" s="26" t="s">
        <v>67</v>
      </c>
      <c r="C18" s="181">
        <v>37315</v>
      </c>
      <c r="D18" s="27">
        <v>2224.66</v>
      </c>
      <c r="E18" s="27">
        <f>D18/9</f>
        <v>247.18444444444444</v>
      </c>
      <c r="F18" s="156">
        <f>D18-E18</f>
        <v>1977.4755555555555</v>
      </c>
    </row>
    <row r="19" spans="1:6" s="121" customFormat="1" ht="12">
      <c r="A19" s="8" t="s">
        <v>44</v>
      </c>
      <c r="B19" s="26" t="s">
        <v>67</v>
      </c>
      <c r="C19" s="181">
        <v>37329</v>
      </c>
      <c r="D19" s="27">
        <v>2224.66</v>
      </c>
      <c r="E19" s="27">
        <f>D19/9</f>
        <v>247.18444444444444</v>
      </c>
      <c r="F19" s="156">
        <f>D19-E19</f>
        <v>1977.4755555555555</v>
      </c>
    </row>
    <row r="20" spans="5:6" ht="12.75">
      <c r="E20" s="28" t="s">
        <v>31</v>
      </c>
      <c r="F20" s="30">
        <f>SUM(D17:D19)</f>
        <v>6673.98</v>
      </c>
    </row>
    <row r="21" spans="5:6" ht="12.75">
      <c r="E21" s="40" t="s">
        <v>30</v>
      </c>
      <c r="F21" s="22">
        <f>SUM(E17:E19)</f>
        <v>741.5533333333333</v>
      </c>
    </row>
    <row r="22" spans="5:6" ht="12.75">
      <c r="E22" s="40" t="s">
        <v>33</v>
      </c>
      <c r="F22" s="22">
        <f>SUM(F17:F19)</f>
        <v>5932.426666666666</v>
      </c>
    </row>
    <row r="23" spans="1:6" ht="12.75">
      <c r="A23" s="1"/>
      <c r="D23" s="32"/>
      <c r="E23" s="32"/>
      <c r="F23" s="45"/>
    </row>
    <row r="24" spans="1:6" ht="18">
      <c r="A24" s="204" t="s">
        <v>4</v>
      </c>
      <c r="B24" s="204"/>
      <c r="D24" s="32"/>
      <c r="E24" s="32"/>
      <c r="F24" s="45"/>
    </row>
    <row r="25" spans="1:6" ht="24">
      <c r="A25" s="160" t="s">
        <v>5</v>
      </c>
      <c r="D25" s="44"/>
      <c r="E25" s="44"/>
      <c r="F25" s="148"/>
    </row>
    <row r="26" spans="1:7" ht="22.5" customHeight="1">
      <c r="A26" s="12" t="s">
        <v>102</v>
      </c>
      <c r="B26" s="12" t="s">
        <v>90</v>
      </c>
      <c r="C26" s="125" t="s">
        <v>91</v>
      </c>
      <c r="D26" s="134" t="s">
        <v>20</v>
      </c>
      <c r="E26" s="134" t="s">
        <v>22</v>
      </c>
      <c r="F26" s="134" t="s">
        <v>21</v>
      </c>
      <c r="G26" s="10"/>
    </row>
    <row r="27" spans="1:6" ht="15.75" customHeight="1">
      <c r="A27" s="77" t="s">
        <v>44</v>
      </c>
      <c r="B27" s="49" t="s">
        <v>35</v>
      </c>
      <c r="C27" s="69">
        <v>83.16</v>
      </c>
      <c r="D27" s="69">
        <f>C27/9</f>
        <v>9.24</v>
      </c>
      <c r="E27" s="70">
        <f>C27-D27</f>
        <v>73.92</v>
      </c>
      <c r="F27" s="33"/>
    </row>
    <row r="28" spans="1:6" ht="24.75" customHeight="1">
      <c r="A28" s="191" t="s">
        <v>45</v>
      </c>
      <c r="B28" s="209"/>
      <c r="C28" s="76"/>
      <c r="D28" s="48"/>
      <c r="E28" s="74"/>
      <c r="F28" s="75"/>
    </row>
    <row r="29" spans="1:7" ht="22.5" customHeight="1">
      <c r="A29" s="12" t="s">
        <v>102</v>
      </c>
      <c r="B29" s="12" t="s">
        <v>90</v>
      </c>
      <c r="C29" s="125" t="s">
        <v>91</v>
      </c>
      <c r="D29" s="134" t="s">
        <v>20</v>
      </c>
      <c r="E29" s="134" t="s">
        <v>22</v>
      </c>
      <c r="F29" s="134" t="s">
        <v>21</v>
      </c>
      <c r="G29" s="10"/>
    </row>
    <row r="30" spans="1:7" ht="16.5" customHeight="1">
      <c r="A30" s="7" t="s">
        <v>44</v>
      </c>
      <c r="B30" s="49" t="s">
        <v>40</v>
      </c>
      <c r="C30" s="193">
        <v>37331</v>
      </c>
      <c r="D30" s="27">
        <v>392.35</v>
      </c>
      <c r="E30" s="27">
        <f>D30/9</f>
        <v>43.59444444444445</v>
      </c>
      <c r="F30" s="72">
        <f>D30-E30</f>
        <v>348.7555555555556</v>
      </c>
      <c r="G30" s="253">
        <f>SUM(F30:F32,F35)</f>
        <v>3794.96</v>
      </c>
    </row>
    <row r="31" spans="1:6" ht="15" customHeight="1">
      <c r="A31" s="31" t="s">
        <v>42</v>
      </c>
      <c r="B31" s="49" t="s">
        <v>40</v>
      </c>
      <c r="C31" s="193">
        <v>37331</v>
      </c>
      <c r="D31" s="27">
        <v>376.1</v>
      </c>
      <c r="E31" s="27">
        <f>D31/9</f>
        <v>41.78888888888889</v>
      </c>
      <c r="F31" s="68">
        <f>D31-E31</f>
        <v>334.31111111111113</v>
      </c>
    </row>
    <row r="32" spans="1:6" ht="12.75">
      <c r="A32" s="7" t="s">
        <v>42</v>
      </c>
      <c r="B32" s="192" t="s">
        <v>40</v>
      </c>
      <c r="C32" s="176">
        <v>37208</v>
      </c>
      <c r="D32" s="22">
        <v>2306.88</v>
      </c>
      <c r="E32" s="22">
        <f>D32/9</f>
        <v>256.32</v>
      </c>
      <c r="F32" s="22">
        <f>D32-E32</f>
        <v>2050.56</v>
      </c>
    </row>
    <row r="33" spans="1:6" ht="15" customHeight="1">
      <c r="A33" s="210" t="s">
        <v>46</v>
      </c>
      <c r="B33" s="211"/>
      <c r="C33" s="27"/>
      <c r="D33" s="27"/>
      <c r="E33" s="79"/>
      <c r="F33" s="80"/>
    </row>
    <row r="34" spans="1:6" s="39" customFormat="1" ht="15" customHeight="1">
      <c r="A34" s="86" t="s">
        <v>47</v>
      </c>
      <c r="B34" s="87">
        <v>37296</v>
      </c>
      <c r="C34" s="41"/>
      <c r="D34" s="83">
        <v>458.92</v>
      </c>
      <c r="E34" s="83">
        <f>D34/9</f>
        <v>50.99111111111111</v>
      </c>
      <c r="F34" s="84">
        <f>D34-E34</f>
        <v>407.9288888888889</v>
      </c>
    </row>
    <row r="35" spans="1:6" s="39" customFormat="1" ht="15" customHeight="1">
      <c r="A35" s="82"/>
      <c r="B35" s="109" t="s">
        <v>14</v>
      </c>
      <c r="C35" s="86" t="s">
        <v>48</v>
      </c>
      <c r="D35" s="83">
        <v>1194</v>
      </c>
      <c r="E35" s="84">
        <f>D35/9</f>
        <v>132.66666666666666</v>
      </c>
      <c r="F35" s="80">
        <f>D35-E35</f>
        <v>1061.3333333333333</v>
      </c>
    </row>
    <row r="36" spans="5:6" ht="12.75">
      <c r="E36" s="28" t="s">
        <v>31</v>
      </c>
      <c r="F36" s="30">
        <f>SUM(D30:D32)</f>
        <v>3075.33</v>
      </c>
    </row>
    <row r="37" spans="5:6" ht="12.75">
      <c r="E37" s="40" t="s">
        <v>30</v>
      </c>
      <c r="F37" s="22">
        <f>SUM(E30:E32)</f>
        <v>341.7033333333333</v>
      </c>
    </row>
    <row r="38" spans="5:6" ht="12.75">
      <c r="E38" s="40" t="s">
        <v>33</v>
      </c>
      <c r="F38" s="22">
        <f>SUM(F30:F32)</f>
        <v>2733.6266666666666</v>
      </c>
    </row>
    <row r="39" spans="1:6" ht="12.75">
      <c r="A39" s="1"/>
      <c r="E39" s="32"/>
      <c r="F39" s="45"/>
    </row>
    <row r="40" spans="1:6" ht="18">
      <c r="A40" s="204" t="s">
        <v>6</v>
      </c>
      <c r="B40" s="204"/>
      <c r="E40" s="44"/>
      <c r="F40" s="46"/>
    </row>
    <row r="41" spans="1:6" s="93" customFormat="1" ht="24">
      <c r="A41" s="8" t="s">
        <v>7</v>
      </c>
      <c r="B41" s="49"/>
      <c r="C41" s="27">
        <v>0</v>
      </c>
      <c r="D41" s="27">
        <f aca="true" t="shared" si="0" ref="D41:D46">C41/9</f>
        <v>0</v>
      </c>
      <c r="E41" s="139">
        <f aca="true" t="shared" si="1" ref="E41:E46">C41-D41</f>
        <v>0</v>
      </c>
      <c r="F41" s="170"/>
    </row>
    <row r="42" spans="1:6" s="93" customFormat="1" ht="36">
      <c r="A42" s="8" t="s">
        <v>8</v>
      </c>
      <c r="B42" s="49"/>
      <c r="C42" s="27">
        <v>0</v>
      </c>
      <c r="D42" s="27">
        <f t="shared" si="0"/>
        <v>0</v>
      </c>
      <c r="E42" s="111">
        <f t="shared" si="1"/>
        <v>0</v>
      </c>
      <c r="F42" s="113"/>
    </row>
    <row r="43" spans="1:6" s="93" customFormat="1" ht="24">
      <c r="A43" s="6" t="s">
        <v>9</v>
      </c>
      <c r="B43" s="49"/>
      <c r="C43" s="27">
        <v>0</v>
      </c>
      <c r="D43" s="27">
        <f t="shared" si="0"/>
        <v>0</v>
      </c>
      <c r="E43" s="111">
        <f t="shared" si="1"/>
        <v>0</v>
      </c>
      <c r="F43" s="113"/>
    </row>
    <row r="44" spans="1:6" s="93" customFormat="1" ht="24">
      <c r="A44" s="6" t="s">
        <v>10</v>
      </c>
      <c r="B44" s="49"/>
      <c r="C44" s="27">
        <v>0</v>
      </c>
      <c r="D44" s="27">
        <f t="shared" si="0"/>
        <v>0</v>
      </c>
      <c r="E44" s="111">
        <f t="shared" si="1"/>
        <v>0</v>
      </c>
      <c r="F44" s="113"/>
    </row>
    <row r="45" spans="1:6" s="93" customFormat="1" ht="72">
      <c r="A45" s="6" t="s">
        <v>11</v>
      </c>
      <c r="B45" s="49"/>
      <c r="C45" s="27">
        <v>0</v>
      </c>
      <c r="D45" s="27">
        <f t="shared" si="0"/>
        <v>0</v>
      </c>
      <c r="E45" s="111">
        <f t="shared" si="1"/>
        <v>0</v>
      </c>
      <c r="F45" s="113"/>
    </row>
    <row r="46" spans="1:6" s="93" customFormat="1" ht="12.75">
      <c r="A46" s="6" t="s">
        <v>12</v>
      </c>
      <c r="B46" s="49"/>
      <c r="C46" s="27">
        <v>0</v>
      </c>
      <c r="D46" s="27">
        <f t="shared" si="0"/>
        <v>0</v>
      </c>
      <c r="E46" s="111">
        <f t="shared" si="1"/>
        <v>0</v>
      </c>
      <c r="F46" s="113"/>
    </row>
    <row r="47" spans="1:6" ht="12.75">
      <c r="A47" s="25"/>
      <c r="B47" s="34"/>
      <c r="C47" s="24"/>
      <c r="D47" s="24"/>
      <c r="E47" s="28" t="s">
        <v>31</v>
      </c>
      <c r="F47" s="30">
        <f>SUM(C40,C42:C43,C45:C46)</f>
        <v>0</v>
      </c>
    </row>
    <row r="48" spans="1:6" ht="12.75">
      <c r="A48" s="25"/>
      <c r="B48" s="34"/>
      <c r="C48" s="24"/>
      <c r="D48" s="24"/>
      <c r="E48" s="40" t="s">
        <v>30</v>
      </c>
      <c r="F48" s="22">
        <f>SUM(D40,D42:D43,D45:D46)</f>
        <v>0</v>
      </c>
    </row>
    <row r="49" spans="1:6" ht="12.75">
      <c r="A49" s="1"/>
      <c r="E49" s="42" t="s">
        <v>33</v>
      </c>
      <c r="F49" s="43">
        <f>SUM(E40,E42:E43,E45)</f>
        <v>0</v>
      </c>
    </row>
    <row r="50" spans="1:6" ht="12.75">
      <c r="A50" s="203" t="s">
        <v>13</v>
      </c>
      <c r="B50" s="203"/>
      <c r="E50" s="35"/>
      <c r="F50" s="81"/>
    </row>
    <row r="51" spans="1:6" ht="15.75" customHeight="1">
      <c r="A51" s="212" t="s">
        <v>15</v>
      </c>
      <c r="B51" s="212"/>
      <c r="E51" s="32"/>
      <c r="F51" s="45"/>
    </row>
    <row r="52" spans="1:6" s="67" customFormat="1" ht="25.5" customHeight="1">
      <c r="A52" s="12" t="s">
        <v>87</v>
      </c>
      <c r="B52" s="12" t="s">
        <v>69</v>
      </c>
      <c r="C52" s="12" t="s">
        <v>105</v>
      </c>
      <c r="D52" s="12" t="s">
        <v>20</v>
      </c>
      <c r="E52" s="12" t="s">
        <v>22</v>
      </c>
      <c r="F52" s="12" t="s">
        <v>21</v>
      </c>
    </row>
    <row r="53" spans="1:6" ht="12.75">
      <c r="A53" s="31" t="s">
        <v>93</v>
      </c>
      <c r="B53" s="31">
        <v>10</v>
      </c>
      <c r="C53" s="180">
        <v>1.7</v>
      </c>
      <c r="D53" s="38">
        <f>C53*155</f>
        <v>263.5</v>
      </c>
      <c r="E53" s="38">
        <f>D53/9</f>
        <v>29.27777777777778</v>
      </c>
      <c r="F53" s="38">
        <f>D53-E53</f>
        <v>234.22222222222223</v>
      </c>
    </row>
    <row r="54" spans="1:6" ht="12.75">
      <c r="A54" s="7" t="s">
        <v>94</v>
      </c>
      <c r="B54" s="7">
        <v>19</v>
      </c>
      <c r="C54" s="105">
        <v>3.2</v>
      </c>
      <c r="D54" s="22">
        <f aca="true" t="shared" si="2" ref="D54:D61">C54*155</f>
        <v>496</v>
      </c>
      <c r="E54" s="22">
        <f aca="true" t="shared" si="3" ref="E54:E61">D54/9</f>
        <v>55.111111111111114</v>
      </c>
      <c r="F54" s="38">
        <f aca="true" t="shared" si="4" ref="F54:F61">D54-E54</f>
        <v>440.8888888888889</v>
      </c>
    </row>
    <row r="55" spans="1:6" ht="12.75">
      <c r="A55" s="7" t="s">
        <v>98</v>
      </c>
      <c r="B55" s="7">
        <v>6</v>
      </c>
      <c r="C55" s="105">
        <v>1</v>
      </c>
      <c r="D55" s="22">
        <f t="shared" si="2"/>
        <v>155</v>
      </c>
      <c r="E55" s="22">
        <f t="shared" si="3"/>
        <v>17.22222222222222</v>
      </c>
      <c r="F55" s="38">
        <f t="shared" si="4"/>
        <v>137.77777777777777</v>
      </c>
    </row>
    <row r="56" spans="1:6" ht="12.75">
      <c r="A56" s="7" t="s">
        <v>89</v>
      </c>
      <c r="B56" s="7">
        <v>12</v>
      </c>
      <c r="C56" s="105">
        <v>2</v>
      </c>
      <c r="D56" s="22">
        <f t="shared" si="2"/>
        <v>310</v>
      </c>
      <c r="E56" s="22">
        <f t="shared" si="3"/>
        <v>34.44444444444444</v>
      </c>
      <c r="F56" s="38">
        <f t="shared" si="4"/>
        <v>275.55555555555554</v>
      </c>
    </row>
    <row r="57" spans="1:6" ht="12.75">
      <c r="A57" s="7" t="s">
        <v>95</v>
      </c>
      <c r="B57" s="7">
        <v>3</v>
      </c>
      <c r="C57" s="105">
        <v>0.5</v>
      </c>
      <c r="D57" s="22">
        <f t="shared" si="2"/>
        <v>77.5</v>
      </c>
      <c r="E57" s="22">
        <f t="shared" si="3"/>
        <v>8.61111111111111</v>
      </c>
      <c r="F57" s="38">
        <f t="shared" si="4"/>
        <v>68.88888888888889</v>
      </c>
    </row>
    <row r="58" spans="1:6" ht="12.75">
      <c r="A58" s="7" t="s">
        <v>99</v>
      </c>
      <c r="B58" s="7">
        <v>20</v>
      </c>
      <c r="C58" s="105">
        <v>3.3</v>
      </c>
      <c r="D58" s="22">
        <f t="shared" si="2"/>
        <v>511.5</v>
      </c>
      <c r="E58" s="22">
        <f t="shared" si="3"/>
        <v>56.833333333333336</v>
      </c>
      <c r="F58" s="38">
        <f t="shared" si="4"/>
        <v>454.6666666666667</v>
      </c>
    </row>
    <row r="59" spans="1:6" ht="12.75">
      <c r="A59" s="7" t="s">
        <v>97</v>
      </c>
      <c r="B59" s="7">
        <v>15</v>
      </c>
      <c r="C59" s="105">
        <v>2.5</v>
      </c>
      <c r="D59" s="22">
        <f t="shared" si="2"/>
        <v>387.5</v>
      </c>
      <c r="E59" s="22">
        <f t="shared" si="3"/>
        <v>43.05555555555556</v>
      </c>
      <c r="F59" s="38">
        <f t="shared" si="4"/>
        <v>344.44444444444446</v>
      </c>
    </row>
    <row r="60" spans="1:6" ht="12.75">
      <c r="A60" s="7" t="s">
        <v>88</v>
      </c>
      <c r="B60" s="7">
        <v>13</v>
      </c>
      <c r="C60" s="105">
        <v>2.2</v>
      </c>
      <c r="D60" s="22">
        <f t="shared" si="2"/>
        <v>341</v>
      </c>
      <c r="E60" s="22">
        <f t="shared" si="3"/>
        <v>37.888888888888886</v>
      </c>
      <c r="F60" s="38">
        <f t="shared" si="4"/>
        <v>303.1111111111111</v>
      </c>
    </row>
    <row r="61" spans="1:6" ht="12.75">
      <c r="A61" s="7" t="s">
        <v>96</v>
      </c>
      <c r="B61" s="7">
        <v>7</v>
      </c>
      <c r="C61" s="105">
        <v>1.2</v>
      </c>
      <c r="D61" s="22">
        <f t="shared" si="2"/>
        <v>186</v>
      </c>
      <c r="E61" s="22">
        <f t="shared" si="3"/>
        <v>20.666666666666668</v>
      </c>
      <c r="F61" s="38">
        <f t="shared" si="4"/>
        <v>165.33333333333334</v>
      </c>
    </row>
    <row r="62" spans="1:6" ht="12.75">
      <c r="A62" s="1"/>
      <c r="E62" s="28" t="s">
        <v>31</v>
      </c>
      <c r="F62" s="30">
        <f>SUM(D53:D61)</f>
        <v>2728</v>
      </c>
    </row>
    <row r="63" spans="1:6" ht="12.75">
      <c r="A63" s="1"/>
      <c r="E63" s="40" t="s">
        <v>30</v>
      </c>
      <c r="F63" s="22">
        <f>SUM(E53:E61)</f>
        <v>303.11111111111114</v>
      </c>
    </row>
    <row r="64" spans="1:6" ht="12.75">
      <c r="A64" s="1"/>
      <c r="E64" s="40" t="s">
        <v>33</v>
      </c>
      <c r="F64" s="22">
        <f>SUM(F53:F61)</f>
        <v>2424.888888888889</v>
      </c>
    </row>
    <row r="65" spans="1:6" s="39" customFormat="1" ht="12.75">
      <c r="A65" s="171"/>
      <c r="E65" s="45"/>
      <c r="F65" s="172"/>
    </row>
    <row r="66" spans="1:6" s="39" customFormat="1" ht="12.75">
      <c r="A66" s="173" t="s">
        <v>57</v>
      </c>
      <c r="E66" s="45"/>
      <c r="F66" s="172"/>
    </row>
    <row r="67" spans="1:6" s="67" customFormat="1" ht="24">
      <c r="A67" s="12" t="s">
        <v>58</v>
      </c>
      <c r="B67" s="12" t="s">
        <v>91</v>
      </c>
      <c r="C67" s="12" t="s">
        <v>59</v>
      </c>
      <c r="D67" s="12" t="s">
        <v>20</v>
      </c>
      <c r="E67" s="12" t="s">
        <v>22</v>
      </c>
      <c r="F67" s="12" t="s">
        <v>21</v>
      </c>
    </row>
    <row r="68" spans="1:6" ht="12.75">
      <c r="A68" s="31" t="s">
        <v>42</v>
      </c>
      <c r="B68" s="178">
        <v>37208</v>
      </c>
      <c r="C68" s="179" t="s">
        <v>60</v>
      </c>
      <c r="D68" s="38">
        <v>40.36</v>
      </c>
      <c r="E68" s="38">
        <f>D68/9</f>
        <v>4.484444444444445</v>
      </c>
      <c r="F68" s="38">
        <f>D68-E68</f>
        <v>35.87555555555556</v>
      </c>
    </row>
    <row r="69" spans="1:6" ht="12.75">
      <c r="A69" s="7" t="s">
        <v>61</v>
      </c>
      <c r="B69" s="176">
        <v>37214</v>
      </c>
      <c r="C69" s="177" t="s">
        <v>62</v>
      </c>
      <c r="D69" s="22">
        <v>379.8</v>
      </c>
      <c r="E69" s="22">
        <f>D69/9</f>
        <v>42.2</v>
      </c>
      <c r="F69" s="22">
        <f>D69-E69</f>
        <v>337.6</v>
      </c>
    </row>
    <row r="70" spans="5:6" ht="12.75">
      <c r="E70" s="114" t="s">
        <v>31</v>
      </c>
      <c r="F70" s="174">
        <f>SUM(D68:D69)</f>
        <v>420.16</v>
      </c>
    </row>
    <row r="71" spans="5:6" ht="12.75">
      <c r="E71" s="40" t="s">
        <v>30</v>
      </c>
      <c r="F71" s="22">
        <f>SUM(E68:E69)</f>
        <v>46.684444444444445</v>
      </c>
    </row>
    <row r="72" spans="5:6" ht="12.75">
      <c r="E72" s="40" t="s">
        <v>33</v>
      </c>
      <c r="F72" s="22">
        <f>SUM(F68:F69)</f>
        <v>373.47555555555556</v>
      </c>
    </row>
    <row r="74" spans="1:4" ht="42" customHeight="1">
      <c r="A74" s="205" t="s">
        <v>83</v>
      </c>
      <c r="B74" s="205"/>
      <c r="C74" s="206">
        <f>F20+F36+F47+F62+F70</f>
        <v>12897.47</v>
      </c>
      <c r="D74" s="207"/>
    </row>
  </sheetData>
  <mergeCells count="14">
    <mergeCell ref="A74:B74"/>
    <mergeCell ref="C74:D74"/>
    <mergeCell ref="A3:B3"/>
    <mergeCell ref="C3:F3"/>
    <mergeCell ref="A28:B28"/>
    <mergeCell ref="A33:B33"/>
    <mergeCell ref="A51:B51"/>
    <mergeCell ref="A1:F1"/>
    <mergeCell ref="A6:C6"/>
    <mergeCell ref="A15:B15"/>
    <mergeCell ref="A50:B50"/>
    <mergeCell ref="A14:B14"/>
    <mergeCell ref="A24:B24"/>
    <mergeCell ref="A40:B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41">
      <selection activeCell="G59" sqref="G59"/>
    </sheetView>
  </sheetViews>
  <sheetFormatPr defaultColWidth="11.00390625" defaultRowHeight="12.75"/>
  <cols>
    <col min="1" max="1" width="13.00390625" style="0" customWidth="1"/>
    <col min="2" max="2" width="11.125" style="0" customWidth="1"/>
  </cols>
  <sheetData>
    <row r="1" spans="1:7" ht="16.5">
      <c r="A1" s="198" t="s">
        <v>16</v>
      </c>
      <c r="B1" s="198"/>
      <c r="C1" s="198"/>
      <c r="D1" s="198"/>
      <c r="E1" s="198"/>
      <c r="F1" s="198"/>
      <c r="G1" s="9"/>
    </row>
    <row r="2" spans="1:7" ht="16.5">
      <c r="A2" s="62"/>
      <c r="B2" s="62"/>
      <c r="C2" s="62"/>
      <c r="D2" s="62"/>
      <c r="E2" s="62"/>
      <c r="F2" s="62"/>
      <c r="G2" s="9"/>
    </row>
    <row r="3" spans="1:7" ht="19.5">
      <c r="A3" s="234" t="s">
        <v>26</v>
      </c>
      <c r="B3" s="235"/>
      <c r="C3" s="236" t="s">
        <v>41</v>
      </c>
      <c r="D3" s="237"/>
      <c r="E3" s="237"/>
      <c r="F3" s="238"/>
      <c r="G3" s="9"/>
    </row>
    <row r="5" ht="22.5">
      <c r="A5" s="131" t="s">
        <v>17</v>
      </c>
    </row>
    <row r="6" spans="1:6" s="121" customFormat="1" ht="12">
      <c r="A6" s="199" t="s">
        <v>27</v>
      </c>
      <c r="B6" s="200"/>
      <c r="C6" s="239"/>
      <c r="D6" s="115"/>
      <c r="E6" s="115"/>
      <c r="F6" s="115"/>
    </row>
    <row r="7" spans="1:7" s="121" customFormat="1" ht="24">
      <c r="A7" s="12" t="s">
        <v>76</v>
      </c>
      <c r="B7" s="215" t="s">
        <v>77</v>
      </c>
      <c r="C7" s="216"/>
      <c r="D7" s="12" t="s">
        <v>20</v>
      </c>
      <c r="E7" s="12" t="s">
        <v>22</v>
      </c>
      <c r="F7" s="12" t="s">
        <v>21</v>
      </c>
      <c r="G7" s="10"/>
    </row>
    <row r="8" spans="1:7" s="121" customFormat="1" ht="15">
      <c r="A8" s="152" t="s">
        <v>26</v>
      </c>
      <c r="B8" s="217"/>
      <c r="C8" s="218"/>
      <c r="D8" s="153"/>
      <c r="E8" s="153"/>
      <c r="F8" s="152"/>
      <c r="G8" s="154"/>
    </row>
    <row r="9" spans="1:6" s="154" customFormat="1" ht="15">
      <c r="A9" s="203" t="s">
        <v>28</v>
      </c>
      <c r="B9" s="203"/>
      <c r="C9" s="203"/>
      <c r="D9" s="115"/>
      <c r="E9" s="115"/>
      <c r="F9" s="152"/>
    </row>
    <row r="10" spans="1:6" s="167" customFormat="1" ht="24">
      <c r="A10" s="219" t="s">
        <v>75</v>
      </c>
      <c r="B10" s="220"/>
      <c r="C10" s="128" t="s">
        <v>78</v>
      </c>
      <c r="D10" s="12" t="s">
        <v>20</v>
      </c>
      <c r="E10" s="12" t="s">
        <v>22</v>
      </c>
      <c r="F10" s="12" t="s">
        <v>21</v>
      </c>
    </row>
    <row r="11" spans="1:6" s="154" customFormat="1" ht="15">
      <c r="A11" s="213"/>
      <c r="B11" s="214"/>
      <c r="C11" s="14"/>
      <c r="D11" s="153">
        <f>C11/9</f>
        <v>0</v>
      </c>
      <c r="E11" s="153">
        <f>C11-D11</f>
        <v>0</v>
      </c>
      <c r="F11" s="152"/>
    </row>
    <row r="12" spans="1:6" s="154" customFormat="1" ht="15">
      <c r="A12" s="213"/>
      <c r="B12" s="214"/>
      <c r="C12" s="14"/>
      <c r="D12" s="153">
        <f>C12/9</f>
        <v>0</v>
      </c>
      <c r="E12" s="153">
        <f>C12-D12</f>
        <v>0</v>
      </c>
      <c r="F12" s="152"/>
    </row>
    <row r="13" spans="1:6" s="154" customFormat="1" ht="15">
      <c r="A13" s="213"/>
      <c r="B13" s="214"/>
      <c r="C13" s="14"/>
      <c r="D13" s="153">
        <f>C13/9</f>
        <v>0</v>
      </c>
      <c r="E13" s="153">
        <f>C13-D13</f>
        <v>0</v>
      </c>
      <c r="F13" s="152"/>
    </row>
    <row r="14" spans="1:6" s="154" customFormat="1" ht="15">
      <c r="A14" s="213"/>
      <c r="B14" s="214"/>
      <c r="C14" s="153"/>
      <c r="D14" s="153">
        <f>C14/9</f>
        <v>0</v>
      </c>
      <c r="E14" s="153">
        <f>C14-D14</f>
        <v>0</v>
      </c>
      <c r="F14" s="152"/>
    </row>
    <row r="15" spans="1:6" s="154" customFormat="1" ht="15">
      <c r="A15" s="213"/>
      <c r="B15" s="214"/>
      <c r="C15" s="153"/>
      <c r="D15" s="153">
        <f>C15/9</f>
        <v>0</v>
      </c>
      <c r="E15" s="153">
        <f>C15-D15</f>
        <v>0</v>
      </c>
      <c r="F15" s="152"/>
    </row>
    <row r="16" spans="5:6" ht="15">
      <c r="E16" s="28" t="s">
        <v>31</v>
      </c>
      <c r="F16" s="13">
        <f>SUM(C8,C11:C15)</f>
        <v>0</v>
      </c>
    </row>
    <row r="17" spans="5:6" ht="15">
      <c r="E17" s="40" t="s">
        <v>30</v>
      </c>
      <c r="F17" s="13">
        <f>SUM(D8,D11:D15)</f>
        <v>0</v>
      </c>
    </row>
    <row r="18" spans="5:6" ht="15">
      <c r="E18" s="40" t="s">
        <v>33</v>
      </c>
      <c r="F18" s="13">
        <f>SUM(E8,E11:E15)</f>
        <v>0</v>
      </c>
    </row>
    <row r="20" spans="1:2" ht="22.5">
      <c r="A20" s="122" t="s">
        <v>18</v>
      </c>
      <c r="B20" s="123"/>
    </row>
    <row r="21" spans="1:2" ht="18">
      <c r="A21" s="204" t="s">
        <v>1</v>
      </c>
      <c r="B21" s="204"/>
    </row>
    <row r="22" spans="1:6" ht="12.75">
      <c r="A22" s="201" t="s">
        <v>2</v>
      </c>
      <c r="B22" s="240"/>
      <c r="C22" s="63"/>
      <c r="D22" s="63"/>
      <c r="E22" s="44"/>
      <c r="F22" s="119"/>
    </row>
    <row r="23" spans="1:6" s="135" customFormat="1" ht="24">
      <c r="A23" s="12" t="s">
        <v>66</v>
      </c>
      <c r="B23" s="116" t="s">
        <v>55</v>
      </c>
      <c r="C23" s="12" t="s">
        <v>19</v>
      </c>
      <c r="D23" s="12" t="s">
        <v>20</v>
      </c>
      <c r="E23" s="12" t="s">
        <v>22</v>
      </c>
      <c r="F23" s="12" t="s">
        <v>21</v>
      </c>
    </row>
    <row r="24" spans="1:6" ht="12.75">
      <c r="A24" s="8" t="s">
        <v>44</v>
      </c>
      <c r="B24" s="115" t="s">
        <v>67</v>
      </c>
      <c r="C24" s="181">
        <v>37343</v>
      </c>
      <c r="D24" s="27">
        <v>2224.66</v>
      </c>
      <c r="E24" s="27">
        <f aca="true" t="shared" si="0" ref="E24:E29">D24/9</f>
        <v>247.18444444444444</v>
      </c>
      <c r="F24" s="22">
        <f aca="true" t="shared" si="1" ref="F24:F29">D24-E24</f>
        <v>1977.4755555555555</v>
      </c>
    </row>
    <row r="25" spans="1:6" ht="12.75">
      <c r="A25" s="8" t="s">
        <v>44</v>
      </c>
      <c r="B25" s="115" t="s">
        <v>67</v>
      </c>
      <c r="C25" s="181">
        <v>37357</v>
      </c>
      <c r="D25" s="27">
        <v>2224.66</v>
      </c>
      <c r="E25" s="27">
        <f t="shared" si="0"/>
        <v>247.18444444444444</v>
      </c>
      <c r="F25" s="22">
        <f t="shared" si="1"/>
        <v>1977.4755555555555</v>
      </c>
    </row>
    <row r="26" spans="1:6" ht="12.75">
      <c r="A26" s="8" t="s">
        <v>44</v>
      </c>
      <c r="B26" s="115" t="s">
        <v>67</v>
      </c>
      <c r="C26" s="181">
        <v>37371</v>
      </c>
      <c r="D26" s="27">
        <v>2224.66</v>
      </c>
      <c r="E26" s="27">
        <f t="shared" si="0"/>
        <v>247.18444444444444</v>
      </c>
      <c r="F26" s="22">
        <f t="shared" si="1"/>
        <v>1977.4755555555555</v>
      </c>
    </row>
    <row r="27" spans="1:6" ht="12.75">
      <c r="A27" s="8"/>
      <c r="B27" s="115"/>
      <c r="C27" s="181">
        <v>37385</v>
      </c>
      <c r="D27" s="27">
        <v>2224.66</v>
      </c>
      <c r="E27" s="27">
        <f t="shared" si="0"/>
        <v>247.18444444444444</v>
      </c>
      <c r="F27" s="22">
        <f t="shared" si="1"/>
        <v>1977.4755555555555</v>
      </c>
    </row>
    <row r="28" spans="1:6" ht="12.75">
      <c r="A28" s="8"/>
      <c r="B28" s="115"/>
      <c r="C28" s="181">
        <v>37399</v>
      </c>
      <c r="D28" s="27">
        <v>2224.66</v>
      </c>
      <c r="E28" s="27">
        <f t="shared" si="0"/>
        <v>247.18444444444444</v>
      </c>
      <c r="F28" s="22">
        <f t="shared" si="1"/>
        <v>1977.4755555555555</v>
      </c>
    </row>
    <row r="29" spans="1:6" ht="12.75">
      <c r="A29" s="8"/>
      <c r="B29" s="115"/>
      <c r="C29" s="181">
        <v>37413</v>
      </c>
      <c r="D29" s="27">
        <v>2224.66</v>
      </c>
      <c r="E29" s="27">
        <f t="shared" si="0"/>
        <v>247.18444444444444</v>
      </c>
      <c r="F29" s="22">
        <f t="shared" si="1"/>
        <v>1977.4755555555555</v>
      </c>
    </row>
    <row r="30" spans="1:6" ht="15" customHeight="1">
      <c r="A30" s="223" t="s">
        <v>3</v>
      </c>
      <c r="B30" s="223"/>
      <c r="C30" s="223"/>
      <c r="D30" s="223"/>
      <c r="E30" s="32"/>
      <c r="F30" s="33"/>
    </row>
    <row r="31" spans="1:6" s="10" customFormat="1" ht="24">
      <c r="A31" s="12" t="s">
        <v>72</v>
      </c>
      <c r="B31" s="12" t="s">
        <v>74</v>
      </c>
      <c r="C31" s="12" t="s">
        <v>19</v>
      </c>
      <c r="D31" s="12" t="s">
        <v>20</v>
      </c>
      <c r="E31" s="12" t="s">
        <v>22</v>
      </c>
      <c r="F31" s="12" t="s">
        <v>21</v>
      </c>
    </row>
    <row r="32" spans="1:6" ht="12.75">
      <c r="A32" s="65"/>
      <c r="B32" s="12"/>
      <c r="C32" s="12"/>
      <c r="D32" s="12"/>
      <c r="E32" s="5"/>
      <c r="F32" s="5"/>
    </row>
    <row r="33" spans="1:6" ht="12.75">
      <c r="A33" s="65"/>
      <c r="B33" s="12"/>
      <c r="C33" s="12"/>
      <c r="D33" s="12"/>
      <c r="E33" s="5"/>
      <c r="F33" s="5"/>
    </row>
    <row r="34" spans="1:6" ht="12.75">
      <c r="A34" s="65"/>
      <c r="B34" s="12"/>
      <c r="C34" s="12"/>
      <c r="D34" s="12"/>
      <c r="E34" s="5"/>
      <c r="F34" s="5"/>
    </row>
    <row r="35" spans="1:6" ht="12.75">
      <c r="A35" s="65"/>
      <c r="B35" s="12"/>
      <c r="C35" s="12"/>
      <c r="D35" s="12"/>
      <c r="E35" s="5"/>
      <c r="F35" s="5"/>
    </row>
    <row r="36" spans="1:6" ht="15">
      <c r="A36" s="66"/>
      <c r="B36" s="67"/>
      <c r="C36" s="67"/>
      <c r="D36" s="67"/>
      <c r="E36" s="28" t="s">
        <v>31</v>
      </c>
      <c r="F36" s="78">
        <f>SUM(D24:D29,C32:C35)</f>
        <v>13347.96</v>
      </c>
    </row>
    <row r="37" spans="1:6" ht="15">
      <c r="A37" s="66"/>
      <c r="B37" s="67"/>
      <c r="C37" s="67"/>
      <c r="D37" s="67"/>
      <c r="E37" s="40" t="s">
        <v>30</v>
      </c>
      <c r="F37" s="78">
        <f>SUM(E24:E29,D32:D35)</f>
        <v>1483.1066666666666</v>
      </c>
    </row>
    <row r="38" spans="1:6" ht="15">
      <c r="A38" s="66"/>
      <c r="B38" s="67"/>
      <c r="C38" s="67"/>
      <c r="D38" s="67"/>
      <c r="E38" s="40" t="s">
        <v>33</v>
      </c>
      <c r="F38" s="78">
        <f>SUM(F24:F29,E32:E35)</f>
        <v>11864.853333333333</v>
      </c>
    </row>
    <row r="39" spans="1:6" ht="12.75">
      <c r="A39" s="52"/>
      <c r="B39" s="52"/>
      <c r="C39" s="52"/>
      <c r="D39" s="52"/>
      <c r="E39" s="52"/>
      <c r="F39" s="52"/>
    </row>
    <row r="40" spans="1:6" ht="18">
      <c r="A40" s="226" t="s">
        <v>4</v>
      </c>
      <c r="B40" s="226"/>
      <c r="C40" s="53"/>
      <c r="D40" s="57"/>
      <c r="E40" s="57"/>
      <c r="F40" s="58"/>
    </row>
    <row r="41" spans="1:6" ht="15" customHeight="1">
      <c r="A41" s="223" t="s">
        <v>5</v>
      </c>
      <c r="B41" s="212"/>
      <c r="C41" s="53"/>
      <c r="D41" s="54"/>
      <c r="E41" s="54"/>
      <c r="F41" s="55"/>
    </row>
    <row r="42" spans="1:6" s="163" customFormat="1" ht="22.5" customHeight="1">
      <c r="A42" s="128" t="s">
        <v>108</v>
      </c>
      <c r="B42" s="231" t="s">
        <v>70</v>
      </c>
      <c r="C42" s="231"/>
      <c r="D42" s="4" t="s">
        <v>20</v>
      </c>
      <c r="E42" s="4" t="s">
        <v>22</v>
      </c>
      <c r="F42" s="120" t="s">
        <v>21</v>
      </c>
    </row>
    <row r="43" spans="1:6" ht="12.75">
      <c r="A43" s="61" t="s">
        <v>37</v>
      </c>
      <c r="B43" s="224" t="s">
        <v>71</v>
      </c>
      <c r="C43" s="224"/>
      <c r="D43" s="161">
        <v>51.04</v>
      </c>
      <c r="E43" s="59">
        <f>D43/9</f>
        <v>5.671111111111111</v>
      </c>
      <c r="F43" s="60">
        <f>D43-E43</f>
        <v>45.36888888888889</v>
      </c>
    </row>
    <row r="44" spans="1:6" ht="12.75">
      <c r="A44" s="61" t="s">
        <v>37</v>
      </c>
      <c r="B44" s="224"/>
      <c r="C44" s="224"/>
      <c r="D44" s="103"/>
      <c r="E44" s="59">
        <f>D44/9</f>
        <v>0</v>
      </c>
      <c r="F44" s="60">
        <f>D44-E44</f>
        <v>0</v>
      </c>
    </row>
    <row r="45" spans="1:6" ht="12.75">
      <c r="A45" s="61" t="s">
        <v>37</v>
      </c>
      <c r="B45" s="224"/>
      <c r="C45" s="224"/>
      <c r="D45" s="103"/>
      <c r="E45" s="59">
        <f>D45/9</f>
        <v>0</v>
      </c>
      <c r="F45" s="60">
        <f>D45-E45</f>
        <v>0</v>
      </c>
    </row>
    <row r="46" spans="1:6" ht="12.75">
      <c r="A46" s="149" t="s">
        <v>38</v>
      </c>
      <c r="B46" s="225" t="s">
        <v>39</v>
      </c>
      <c r="C46" s="225"/>
      <c r="D46" s="162">
        <v>46.4</v>
      </c>
      <c r="E46" s="59">
        <f>D46/9</f>
        <v>5.155555555555555</v>
      </c>
      <c r="F46" s="60">
        <f>D46-E46</f>
        <v>41.24444444444444</v>
      </c>
    </row>
    <row r="47" spans="1:6" ht="12.75">
      <c r="A47" s="150"/>
      <c r="B47" s="151"/>
      <c r="C47" s="227" t="s">
        <v>68</v>
      </c>
      <c r="D47" s="227"/>
      <c r="E47" s="227"/>
      <c r="F47" s="102">
        <f>SUM(D43:D46)</f>
        <v>97.44</v>
      </c>
    </row>
    <row r="48" spans="1:6" ht="24.75" customHeight="1">
      <c r="A48" s="223" t="s">
        <v>103</v>
      </c>
      <c r="B48" s="223"/>
      <c r="C48" s="145"/>
      <c r="D48" s="146"/>
      <c r="E48" s="147"/>
      <c r="F48" s="164">
        <f>SUM(D43:D46)</f>
        <v>97.44</v>
      </c>
    </row>
    <row r="49" spans="1:7" s="126" customFormat="1" ht="24.75" customHeight="1">
      <c r="A49" s="12" t="s">
        <v>102</v>
      </c>
      <c r="B49" s="12" t="s">
        <v>90</v>
      </c>
      <c r="C49" s="144" t="s">
        <v>91</v>
      </c>
      <c r="D49" s="134" t="s">
        <v>20</v>
      </c>
      <c r="E49" s="134" t="s">
        <v>22</v>
      </c>
      <c r="F49" s="134" t="s">
        <v>21</v>
      </c>
      <c r="G49" s="10"/>
    </row>
    <row r="50" spans="1:6" s="93" customFormat="1" ht="28.5" customHeight="1">
      <c r="A50" s="94" t="s">
        <v>86</v>
      </c>
      <c r="B50" s="93" t="s">
        <v>100</v>
      </c>
      <c r="C50" s="26">
        <v>37350</v>
      </c>
      <c r="D50" s="92">
        <v>168</v>
      </c>
      <c r="E50" s="27">
        <f>D50/9</f>
        <v>18.666666666666668</v>
      </c>
      <c r="F50" s="72">
        <f>D50-E50</f>
        <v>149.33333333333334</v>
      </c>
    </row>
    <row r="51" spans="1:6" ht="16.5" customHeight="1">
      <c r="A51" s="31"/>
      <c r="B51" s="49"/>
      <c r="C51" s="43"/>
      <c r="D51" s="27"/>
      <c r="E51" s="72"/>
      <c r="F51" s="73"/>
    </row>
    <row r="52" spans="1:6" ht="16.5" customHeight="1">
      <c r="A52" s="31"/>
      <c r="B52" s="49"/>
      <c r="C52" s="43"/>
      <c r="D52" s="27"/>
      <c r="E52" s="72"/>
      <c r="F52" s="73"/>
    </row>
    <row r="53" spans="1:6" ht="15" customHeight="1">
      <c r="A53" s="228"/>
      <c r="B53" s="229"/>
      <c r="C53" s="230"/>
      <c r="D53" s="232" t="s">
        <v>56</v>
      </c>
      <c r="E53" s="233"/>
      <c r="F53" s="80">
        <f>SUM(D50:D52)</f>
        <v>168</v>
      </c>
    </row>
    <row r="54" spans="1:6" ht="15" customHeight="1">
      <c r="A54" s="210" t="s">
        <v>46</v>
      </c>
      <c r="B54" s="241"/>
      <c r="C54" s="89"/>
      <c r="D54" s="23"/>
      <c r="E54" s="90"/>
      <c r="F54" s="143"/>
    </row>
    <row r="55" spans="1:6" s="130" customFormat="1" ht="27.75" customHeight="1">
      <c r="A55" s="104" t="s">
        <v>92</v>
      </c>
      <c r="B55" s="104" t="s">
        <v>90</v>
      </c>
      <c r="C55" s="129" t="s">
        <v>91</v>
      </c>
      <c r="D55" s="12" t="s">
        <v>20</v>
      </c>
      <c r="E55" s="12" t="s">
        <v>22</v>
      </c>
      <c r="F55" s="12" t="s">
        <v>21</v>
      </c>
    </row>
    <row r="56" spans="1:7" s="39" customFormat="1" ht="15" customHeight="1">
      <c r="A56" s="41" t="s">
        <v>44</v>
      </c>
      <c r="B56" s="86" t="s">
        <v>85</v>
      </c>
      <c r="C56" s="85">
        <v>37334</v>
      </c>
      <c r="D56" s="88">
        <v>196.88</v>
      </c>
      <c r="E56" s="88">
        <f>D56/9</f>
        <v>21.875555555555554</v>
      </c>
      <c r="F56" s="91">
        <f>D56-E56</f>
        <v>175.00444444444443</v>
      </c>
      <c r="G56" s="254"/>
    </row>
    <row r="57" spans="1:6" s="39" customFormat="1" ht="15" customHeight="1">
      <c r="A57" s="86" t="s">
        <v>93</v>
      </c>
      <c r="B57" s="86" t="s">
        <v>100</v>
      </c>
      <c r="C57" s="182"/>
      <c r="D57" s="83">
        <v>1113.75</v>
      </c>
      <c r="E57" s="88">
        <f aca="true" t="shared" si="2" ref="E57:E67">D57/9</f>
        <v>123.75</v>
      </c>
      <c r="F57" s="91">
        <f aca="true" t="shared" si="3" ref="F57:F67">D57-E57</f>
        <v>990</v>
      </c>
    </row>
    <row r="58" spans="1:6" ht="12.75">
      <c r="A58" s="7" t="s">
        <v>88</v>
      </c>
      <c r="B58" s="86" t="s">
        <v>100</v>
      </c>
      <c r="C58" s="175"/>
      <c r="D58" s="83">
        <v>1113.75</v>
      </c>
      <c r="E58" s="88">
        <f t="shared" si="2"/>
        <v>123.75</v>
      </c>
      <c r="F58" s="91">
        <f t="shared" si="3"/>
        <v>990</v>
      </c>
    </row>
    <row r="59" spans="1:7" ht="12.75">
      <c r="A59" s="7" t="s">
        <v>89</v>
      </c>
      <c r="B59" s="86" t="s">
        <v>100</v>
      </c>
      <c r="C59" s="175"/>
      <c r="D59" s="83">
        <v>1113.75</v>
      </c>
      <c r="E59" s="88">
        <f t="shared" si="2"/>
        <v>123.75</v>
      </c>
      <c r="F59" s="91">
        <f t="shared" si="3"/>
        <v>990</v>
      </c>
      <c r="G59" s="253">
        <f>SUM(F57:F67)</f>
        <v>10050</v>
      </c>
    </row>
    <row r="60" spans="1:7" ht="12.75">
      <c r="A60" s="7" t="s">
        <v>94</v>
      </c>
      <c r="B60" s="86" t="s">
        <v>100</v>
      </c>
      <c r="C60" s="175"/>
      <c r="D60" s="83">
        <v>1113.75</v>
      </c>
      <c r="E60" s="88">
        <f t="shared" si="2"/>
        <v>123.75</v>
      </c>
      <c r="F60" s="91">
        <f t="shared" si="3"/>
        <v>990</v>
      </c>
      <c r="G60">
        <v>450</v>
      </c>
    </row>
    <row r="61" spans="1:7" ht="12.75">
      <c r="A61" s="7" t="s">
        <v>95</v>
      </c>
      <c r="B61" s="86" t="s">
        <v>100</v>
      </c>
      <c r="C61" s="175"/>
      <c r="D61" s="83">
        <v>1113.75</v>
      </c>
      <c r="E61" s="88">
        <f t="shared" si="2"/>
        <v>123.75</v>
      </c>
      <c r="F61" s="91">
        <f t="shared" si="3"/>
        <v>990</v>
      </c>
      <c r="G61">
        <v>600</v>
      </c>
    </row>
    <row r="62" spans="1:7" ht="12.75">
      <c r="A62" s="7" t="s">
        <v>96</v>
      </c>
      <c r="B62" s="86" t="s">
        <v>100</v>
      </c>
      <c r="C62" s="175"/>
      <c r="D62" s="83">
        <v>1113.75</v>
      </c>
      <c r="E62" s="88">
        <f t="shared" si="2"/>
        <v>123.75</v>
      </c>
      <c r="F62" s="91">
        <f t="shared" si="3"/>
        <v>990</v>
      </c>
      <c r="G62" s="253">
        <f>SUM(G59:G61)</f>
        <v>11100</v>
      </c>
    </row>
    <row r="63" spans="1:6" ht="12.75">
      <c r="A63" s="7" t="s">
        <v>97</v>
      </c>
      <c r="B63" s="86" t="s">
        <v>100</v>
      </c>
      <c r="C63" s="175"/>
      <c r="D63" s="83">
        <v>1113.75</v>
      </c>
      <c r="E63" s="88">
        <f t="shared" si="2"/>
        <v>123.75</v>
      </c>
      <c r="F63" s="91">
        <f t="shared" si="3"/>
        <v>990</v>
      </c>
    </row>
    <row r="64" spans="1:6" ht="12.75">
      <c r="A64" s="7" t="s">
        <v>98</v>
      </c>
      <c r="B64" s="86" t="s">
        <v>100</v>
      </c>
      <c r="C64" s="175"/>
      <c r="D64" s="83">
        <v>1113.75</v>
      </c>
      <c r="E64" s="88">
        <f t="shared" si="2"/>
        <v>123.75</v>
      </c>
      <c r="F64" s="91">
        <f t="shared" si="3"/>
        <v>990</v>
      </c>
    </row>
    <row r="65" spans="1:6" ht="12.75">
      <c r="A65" s="36" t="s">
        <v>99</v>
      </c>
      <c r="B65" s="98" t="s">
        <v>100</v>
      </c>
      <c r="C65" s="183"/>
      <c r="D65" s="99">
        <v>1113.75</v>
      </c>
      <c r="E65" s="97">
        <f t="shared" si="2"/>
        <v>123.75</v>
      </c>
      <c r="F65" s="91">
        <f t="shared" si="3"/>
        <v>990</v>
      </c>
    </row>
    <row r="66" spans="1:6" ht="12.75">
      <c r="A66" s="41" t="s">
        <v>44</v>
      </c>
      <c r="B66" s="86" t="s">
        <v>100</v>
      </c>
      <c r="C66" s="175"/>
      <c r="D66" s="83">
        <v>1113.75</v>
      </c>
      <c r="E66" s="83">
        <f t="shared" si="2"/>
        <v>123.75</v>
      </c>
      <c r="F66" s="91">
        <f t="shared" si="3"/>
        <v>990</v>
      </c>
    </row>
    <row r="67" spans="1:6" ht="24.75" customHeight="1">
      <c r="A67" s="100" t="s">
        <v>44</v>
      </c>
      <c r="B67" s="101" t="s">
        <v>101</v>
      </c>
      <c r="C67" s="175"/>
      <c r="D67" s="83">
        <v>168.75</v>
      </c>
      <c r="E67" s="83">
        <f t="shared" si="2"/>
        <v>18.75</v>
      </c>
      <c r="F67" s="91">
        <f t="shared" si="3"/>
        <v>150</v>
      </c>
    </row>
    <row r="68" spans="4:6" ht="12.75">
      <c r="D68" s="221" t="s">
        <v>63</v>
      </c>
      <c r="E68" s="222"/>
      <c r="F68" s="22">
        <f>SUM(D56:D67)</f>
        <v>11503.130000000001</v>
      </c>
    </row>
    <row r="69" spans="4:6" ht="15">
      <c r="D69" s="110"/>
      <c r="E69" s="28" t="s">
        <v>31</v>
      </c>
      <c r="F69" s="78">
        <f>F47+F53+F68</f>
        <v>11768.570000000002</v>
      </c>
    </row>
    <row r="70" spans="4:6" ht="15">
      <c r="D70" s="110"/>
      <c r="E70" s="40" t="s">
        <v>30</v>
      </c>
      <c r="F70" s="78">
        <v>1483.1066666666673</v>
      </c>
    </row>
    <row r="71" spans="4:6" ht="15">
      <c r="D71" s="110"/>
      <c r="E71" s="40" t="s">
        <v>33</v>
      </c>
      <c r="F71" s="78">
        <v>11864.853333333327</v>
      </c>
    </row>
    <row r="73" spans="1:6" ht="18">
      <c r="A73" s="204" t="s">
        <v>6</v>
      </c>
      <c r="B73" s="204"/>
      <c r="E73" s="32"/>
      <c r="F73" s="45"/>
    </row>
    <row r="74" spans="1:6" ht="15.75" customHeight="1">
      <c r="A74" s="191" t="s">
        <v>7</v>
      </c>
      <c r="B74" s="242"/>
      <c r="C74" s="132"/>
      <c r="D74" s="44"/>
      <c r="E74" s="44"/>
      <c r="F74" s="44"/>
    </row>
    <row r="75" spans="1:6" s="135" customFormat="1" ht="24">
      <c r="A75" s="12" t="s">
        <v>66</v>
      </c>
      <c r="B75" s="116" t="s">
        <v>55</v>
      </c>
      <c r="C75" s="12" t="s">
        <v>19</v>
      </c>
      <c r="D75" s="12" t="s">
        <v>20</v>
      </c>
      <c r="E75" s="12" t="s">
        <v>22</v>
      </c>
      <c r="F75" s="12" t="s">
        <v>21</v>
      </c>
    </row>
    <row r="76" spans="1:6" s="39" customFormat="1" ht="12.75">
      <c r="A76" s="108"/>
      <c r="B76" s="109"/>
      <c r="C76" s="184"/>
      <c r="D76" s="41"/>
      <c r="E76" s="41"/>
      <c r="F76" s="29"/>
    </row>
    <row r="77" spans="1:6" ht="27" customHeight="1">
      <c r="A77" s="201" t="s">
        <v>8</v>
      </c>
      <c r="B77" s="202"/>
      <c r="C77" s="36"/>
      <c r="D77" s="36"/>
      <c r="E77" s="36"/>
      <c r="F77" s="37"/>
    </row>
    <row r="78" spans="1:6" s="136" customFormat="1" ht="24.75" customHeight="1">
      <c r="A78" s="104" t="s">
        <v>64</v>
      </c>
      <c r="B78" s="104" t="s">
        <v>51</v>
      </c>
      <c r="C78" s="104" t="s">
        <v>65</v>
      </c>
      <c r="D78" s="12" t="s">
        <v>20</v>
      </c>
      <c r="E78" s="12" t="s">
        <v>22</v>
      </c>
      <c r="F78" s="12" t="s">
        <v>21</v>
      </c>
    </row>
    <row r="79" spans="1:6" ht="12.75">
      <c r="A79" s="6"/>
      <c r="B79" s="133"/>
      <c r="C79" s="185"/>
      <c r="D79" s="107"/>
      <c r="E79" s="107"/>
      <c r="F79" s="71"/>
    </row>
    <row r="80" spans="1:6" ht="15" customHeight="1">
      <c r="A80" s="191" t="s">
        <v>9</v>
      </c>
      <c r="B80" s="209"/>
      <c r="C80" s="228"/>
      <c r="D80" s="229"/>
      <c r="E80" s="229"/>
      <c r="F80" s="229"/>
    </row>
    <row r="81" spans="1:6" s="165" customFormat="1" ht="22.5" customHeight="1">
      <c r="A81" s="104" t="s">
        <v>72</v>
      </c>
      <c r="B81" s="165" t="s">
        <v>73</v>
      </c>
      <c r="C81" s="104" t="s">
        <v>70</v>
      </c>
      <c r="D81" s="12" t="s">
        <v>20</v>
      </c>
      <c r="E81" s="12" t="s">
        <v>22</v>
      </c>
      <c r="F81" s="120" t="s">
        <v>21</v>
      </c>
    </row>
    <row r="82" spans="1:6" s="39" customFormat="1" ht="18.75" customHeight="1">
      <c r="A82" s="95"/>
      <c r="B82" s="95"/>
      <c r="C82" s="186"/>
      <c r="D82" s="96"/>
      <c r="E82" s="96"/>
      <c r="F82" s="71"/>
    </row>
    <row r="83" spans="1:6" ht="15.75" customHeight="1">
      <c r="A83" s="191" t="s">
        <v>10</v>
      </c>
      <c r="B83" s="209"/>
      <c r="C83" s="228"/>
      <c r="D83" s="229"/>
      <c r="E83" s="229"/>
      <c r="F83" s="229"/>
    </row>
    <row r="84" spans="1:6" s="39" customFormat="1" ht="24.75" customHeight="1">
      <c r="A84" s="117" t="s">
        <v>108</v>
      </c>
      <c r="B84" s="118" t="s">
        <v>109</v>
      </c>
      <c r="C84" s="141" t="s">
        <v>91</v>
      </c>
      <c r="D84" s="134" t="s">
        <v>20</v>
      </c>
      <c r="E84" s="134" t="s">
        <v>22</v>
      </c>
      <c r="F84" s="134" t="s">
        <v>21</v>
      </c>
    </row>
    <row r="85" spans="1:6" ht="12.75">
      <c r="A85" s="8" t="s">
        <v>42</v>
      </c>
      <c r="B85" s="49" t="s">
        <v>107</v>
      </c>
      <c r="C85" s="181">
        <v>37341</v>
      </c>
      <c r="D85" s="27">
        <v>51.83</v>
      </c>
      <c r="E85" s="22">
        <f>D85/9</f>
        <v>5.7588888888888885</v>
      </c>
      <c r="F85" s="30">
        <f>D85-E85</f>
        <v>46.07111111111111</v>
      </c>
    </row>
    <row r="86" spans="1:6" s="93" customFormat="1" ht="24">
      <c r="A86" s="8" t="s">
        <v>44</v>
      </c>
      <c r="B86" s="49" t="s">
        <v>0</v>
      </c>
      <c r="C86" s="181">
        <v>37356</v>
      </c>
      <c r="D86" s="27">
        <v>25</v>
      </c>
      <c r="E86" s="111">
        <f>D86/9</f>
        <v>2.7777777777777777</v>
      </c>
      <c r="F86" s="112">
        <f>D86-E86</f>
        <v>22.22222222222222</v>
      </c>
    </row>
    <row r="87" spans="1:6" s="93" customFormat="1" ht="27.75" customHeight="1">
      <c r="A87" s="223" t="s">
        <v>11</v>
      </c>
      <c r="B87" s="223"/>
      <c r="C87" s="223"/>
      <c r="D87" s="243"/>
      <c r="E87" s="244"/>
      <c r="F87" s="244"/>
    </row>
    <row r="88" spans="1:6" s="12" customFormat="1" ht="27.75" customHeight="1">
      <c r="A88" s="104" t="s">
        <v>108</v>
      </c>
      <c r="B88" s="104" t="s">
        <v>49</v>
      </c>
      <c r="C88" s="129" t="s">
        <v>91</v>
      </c>
      <c r="D88" s="12" t="s">
        <v>20</v>
      </c>
      <c r="E88" s="12" t="s">
        <v>22</v>
      </c>
      <c r="F88" s="12" t="s">
        <v>21</v>
      </c>
    </row>
    <row r="89" spans="1:6" s="93" customFormat="1" ht="15.75" customHeight="1">
      <c r="A89" s="137" t="s">
        <v>42</v>
      </c>
      <c r="B89" s="137"/>
      <c r="C89" s="138">
        <v>37371</v>
      </c>
      <c r="D89" s="88">
        <v>19</v>
      </c>
      <c r="E89" s="139">
        <f>D89/9</f>
        <v>2.111111111111111</v>
      </c>
      <c r="F89" s="140">
        <f>D89-E89</f>
        <v>16.88888888888889</v>
      </c>
    </row>
    <row r="90" spans="1:6" s="93" customFormat="1" ht="12.75">
      <c r="A90" s="6"/>
      <c r="B90" s="49"/>
      <c r="C90" s="27"/>
      <c r="D90" s="27"/>
      <c r="E90" s="111"/>
      <c r="F90" s="113"/>
    </row>
    <row r="91" spans="1:6" ht="24" customHeight="1">
      <c r="A91" s="191" t="s">
        <v>12</v>
      </c>
      <c r="B91" s="242"/>
      <c r="C91" s="89"/>
      <c r="D91" s="23"/>
      <c r="E91" s="142"/>
      <c r="F91" s="75"/>
    </row>
    <row r="92" spans="1:6" s="127" customFormat="1" ht="24">
      <c r="A92" s="134" t="s">
        <v>50</v>
      </c>
      <c r="B92" s="166" t="s">
        <v>51</v>
      </c>
      <c r="C92" s="125" t="s">
        <v>52</v>
      </c>
      <c r="D92" s="12" t="s">
        <v>53</v>
      </c>
      <c r="E92" s="12" t="s">
        <v>22</v>
      </c>
      <c r="F92" s="12" t="s">
        <v>54</v>
      </c>
    </row>
    <row r="93" spans="1:6" ht="12.75">
      <c r="A93" s="8"/>
      <c r="B93" s="49"/>
      <c r="C93" s="181"/>
      <c r="D93" s="12"/>
      <c r="E93" s="12"/>
      <c r="F93" s="12"/>
    </row>
    <row r="94" spans="1:6" ht="12.75">
      <c r="A94" s="25"/>
      <c r="B94" s="34"/>
      <c r="C94" s="24"/>
      <c r="D94" s="24"/>
      <c r="E94" s="114" t="s">
        <v>31</v>
      </c>
      <c r="F94" s="30">
        <f>SUM(D85:D86,D89:D90,D93)</f>
        <v>95.83</v>
      </c>
    </row>
    <row r="95" spans="1:6" ht="12.75">
      <c r="A95" s="25"/>
      <c r="B95" s="34"/>
      <c r="C95" s="24"/>
      <c r="D95" s="24"/>
      <c r="E95" s="40" t="s">
        <v>30</v>
      </c>
      <c r="F95" s="22">
        <f>SUM(E85:E86,E89:E90,E93)</f>
        <v>10.647777777777776</v>
      </c>
    </row>
    <row r="96" spans="1:6" ht="12.75">
      <c r="A96" s="1"/>
      <c r="E96" s="42" t="s">
        <v>33</v>
      </c>
      <c r="F96" s="43">
        <f>SUM(F85:F86,F89:F90,F93)</f>
        <v>85.18222222222221</v>
      </c>
    </row>
    <row r="97" spans="1:6" ht="18">
      <c r="A97" s="204" t="s">
        <v>13</v>
      </c>
      <c r="B97" s="204"/>
      <c r="C97" s="204"/>
      <c r="E97" s="35"/>
      <c r="F97" s="81"/>
    </row>
    <row r="98" spans="1:6" ht="24">
      <c r="A98" s="106" t="s">
        <v>15</v>
      </c>
      <c r="E98" s="107"/>
      <c r="F98" s="96"/>
    </row>
    <row r="99" spans="1:6" s="12" customFormat="1" ht="24">
      <c r="A99" s="12" t="s">
        <v>87</v>
      </c>
      <c r="B99" s="12" t="s">
        <v>69</v>
      </c>
      <c r="C99" s="12" t="s">
        <v>105</v>
      </c>
      <c r="D99" s="12" t="s">
        <v>20</v>
      </c>
      <c r="E99" s="12" t="s">
        <v>22</v>
      </c>
      <c r="F99" s="12" t="s">
        <v>21</v>
      </c>
    </row>
    <row r="100" spans="1:6" ht="12.75">
      <c r="A100" s="31" t="s">
        <v>93</v>
      </c>
      <c r="B100" s="7"/>
      <c r="C100" s="105"/>
      <c r="D100" s="22"/>
      <c r="E100" s="22"/>
      <c r="F100" s="38"/>
    </row>
    <row r="101" spans="1:6" ht="12.75">
      <c r="A101" s="7" t="s">
        <v>94</v>
      </c>
      <c r="B101" s="7"/>
      <c r="C101" s="105"/>
      <c r="D101" s="22"/>
      <c r="E101" s="22"/>
      <c r="F101" s="38"/>
    </row>
    <row r="102" spans="1:6" ht="12.75">
      <c r="A102" s="7" t="s">
        <v>98</v>
      </c>
      <c r="B102" s="7"/>
      <c r="C102" s="105"/>
      <c r="D102" s="22"/>
      <c r="E102" s="22"/>
      <c r="F102" s="38"/>
    </row>
    <row r="103" spans="1:6" ht="12.75">
      <c r="A103" s="7" t="s">
        <v>89</v>
      </c>
      <c r="B103" s="7"/>
      <c r="C103" s="105"/>
      <c r="D103" s="22"/>
      <c r="E103" s="22"/>
      <c r="F103" s="38"/>
    </row>
    <row r="104" spans="1:6" ht="12.75">
      <c r="A104" s="7" t="s">
        <v>95</v>
      </c>
      <c r="B104" s="7"/>
      <c r="C104" s="105"/>
      <c r="D104" s="22"/>
      <c r="E104" s="22"/>
      <c r="F104" s="38"/>
    </row>
    <row r="105" spans="1:6" ht="12.75">
      <c r="A105" s="7" t="s">
        <v>99</v>
      </c>
      <c r="B105" s="7"/>
      <c r="C105" s="105"/>
      <c r="D105" s="22"/>
      <c r="E105" s="22"/>
      <c r="F105" s="38"/>
    </row>
    <row r="106" spans="1:6" ht="12.75">
      <c r="A106" s="7" t="s">
        <v>97</v>
      </c>
      <c r="B106" s="7"/>
      <c r="C106" s="105"/>
      <c r="D106" s="22"/>
      <c r="E106" s="22"/>
      <c r="F106" s="38"/>
    </row>
    <row r="107" spans="1:6" ht="12.75">
      <c r="A107" s="7" t="s">
        <v>88</v>
      </c>
      <c r="B107" s="7"/>
      <c r="C107" s="105"/>
      <c r="D107" s="22"/>
      <c r="E107" s="22"/>
      <c r="F107" s="38"/>
    </row>
    <row r="108" spans="1:6" ht="12.75">
      <c r="A108" s="7" t="s">
        <v>96</v>
      </c>
      <c r="B108" s="7"/>
      <c r="C108" s="105"/>
      <c r="D108" s="22"/>
      <c r="E108" s="22"/>
      <c r="F108" s="38"/>
    </row>
    <row r="109" spans="1:6" ht="12.75">
      <c r="A109" s="1"/>
      <c r="E109" s="28" t="s">
        <v>31</v>
      </c>
      <c r="F109" s="30">
        <f>SUM(D100:D108)</f>
        <v>0</v>
      </c>
    </row>
    <row r="110" spans="1:6" ht="12.75">
      <c r="A110" s="1"/>
      <c r="E110" s="40" t="s">
        <v>30</v>
      </c>
      <c r="F110" s="22">
        <f>SUM(E100:E108)</f>
        <v>0</v>
      </c>
    </row>
    <row r="111" spans="1:6" ht="12.75">
      <c r="A111" s="1"/>
      <c r="E111" s="40" t="s">
        <v>33</v>
      </c>
      <c r="F111" s="22">
        <f>SUM(F100:F108)</f>
        <v>0</v>
      </c>
    </row>
    <row r="113" spans="1:4" ht="39" customHeight="1">
      <c r="A113" s="205" t="s">
        <v>84</v>
      </c>
      <c r="B113" s="205"/>
      <c r="C113" s="245">
        <f>SUM(F16,F36,F69,F94,F109)</f>
        <v>25212.36</v>
      </c>
      <c r="D113" s="246"/>
    </row>
  </sheetData>
  <mergeCells count="42">
    <mergeCell ref="A113:B113"/>
    <mergeCell ref="D87:F87"/>
    <mergeCell ref="C80:F80"/>
    <mergeCell ref="C83:F83"/>
    <mergeCell ref="C113:D113"/>
    <mergeCell ref="A87:C87"/>
    <mergeCell ref="A97:C97"/>
    <mergeCell ref="A91:B91"/>
    <mergeCell ref="A74:B74"/>
    <mergeCell ref="A83:B83"/>
    <mergeCell ref="A73:B73"/>
    <mergeCell ref="A77:B77"/>
    <mergeCell ref="A80:B80"/>
    <mergeCell ref="A1:F1"/>
    <mergeCell ref="A3:B3"/>
    <mergeCell ref="C3:F3"/>
    <mergeCell ref="A6:C6"/>
    <mergeCell ref="A21:B21"/>
    <mergeCell ref="A40:B40"/>
    <mergeCell ref="C47:E47"/>
    <mergeCell ref="A53:C53"/>
    <mergeCell ref="B42:C42"/>
    <mergeCell ref="D53:E53"/>
    <mergeCell ref="A22:B22"/>
    <mergeCell ref="A48:B48"/>
    <mergeCell ref="D68:E68"/>
    <mergeCell ref="A30:D30"/>
    <mergeCell ref="A41:B41"/>
    <mergeCell ref="B43:C43"/>
    <mergeCell ref="B44:C44"/>
    <mergeCell ref="B45:C45"/>
    <mergeCell ref="B46:C46"/>
    <mergeCell ref="A54:B54"/>
    <mergeCell ref="B7:C7"/>
    <mergeCell ref="B8:C8"/>
    <mergeCell ref="A10:B10"/>
    <mergeCell ref="A11:B11"/>
    <mergeCell ref="A9:C9"/>
    <mergeCell ref="A12:B12"/>
    <mergeCell ref="A13:B13"/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95">
      <selection activeCell="C94" sqref="C94"/>
    </sheetView>
  </sheetViews>
  <sheetFormatPr defaultColWidth="11.00390625" defaultRowHeight="12.75"/>
  <cols>
    <col min="1" max="1" width="15.75390625" style="0" customWidth="1"/>
  </cols>
  <sheetData>
    <row r="1" spans="1:7" ht="16.5">
      <c r="A1" s="198" t="s">
        <v>16</v>
      </c>
      <c r="B1" s="198"/>
      <c r="C1" s="198"/>
      <c r="D1" s="198"/>
      <c r="E1" s="198"/>
      <c r="F1" s="198"/>
      <c r="G1" s="9"/>
    </row>
    <row r="2" spans="1:7" ht="16.5">
      <c r="A2" s="62"/>
      <c r="B2" s="62"/>
      <c r="C2" s="62"/>
      <c r="D2" s="62"/>
      <c r="E2" s="62"/>
      <c r="F2" s="62"/>
      <c r="G2" s="9"/>
    </row>
    <row r="3" spans="1:7" ht="19.5">
      <c r="A3" s="234" t="s">
        <v>79</v>
      </c>
      <c r="B3" s="235"/>
      <c r="C3" s="236" t="s">
        <v>80</v>
      </c>
      <c r="D3" s="237"/>
      <c r="E3" s="237"/>
      <c r="F3" s="250"/>
      <c r="G3" s="9"/>
    </row>
    <row r="5" ht="22.5">
      <c r="A5" s="131" t="s">
        <v>17</v>
      </c>
    </row>
    <row r="6" spans="1:7" ht="12.75">
      <c r="A6" s="199" t="s">
        <v>27</v>
      </c>
      <c r="B6" s="200"/>
      <c r="C6" s="239"/>
      <c r="D6" s="115"/>
      <c r="E6" s="115"/>
      <c r="F6" s="115"/>
      <c r="G6" s="121"/>
    </row>
    <row r="7" spans="1:7" ht="24">
      <c r="A7" s="12" t="s">
        <v>76</v>
      </c>
      <c r="B7" s="215" t="s">
        <v>77</v>
      </c>
      <c r="C7" s="216"/>
      <c r="D7" s="12" t="s">
        <v>20</v>
      </c>
      <c r="E7" s="12" t="s">
        <v>22</v>
      </c>
      <c r="F7" s="12" t="s">
        <v>21</v>
      </c>
      <c r="G7" s="10"/>
    </row>
    <row r="8" spans="1:7" ht="15">
      <c r="A8" s="152" t="s">
        <v>79</v>
      </c>
      <c r="B8" s="217"/>
      <c r="C8" s="218"/>
      <c r="D8" s="153"/>
      <c r="E8" s="153"/>
      <c r="F8" s="152"/>
      <c r="G8" s="154"/>
    </row>
    <row r="9" spans="1:7" ht="15">
      <c r="A9" s="199" t="s">
        <v>28</v>
      </c>
      <c r="B9" s="200"/>
      <c r="C9" s="239"/>
      <c r="D9" s="115"/>
      <c r="E9" s="115"/>
      <c r="F9" s="152"/>
      <c r="G9" s="20">
        <v>37427</v>
      </c>
    </row>
    <row r="10" spans="1:7" ht="24">
      <c r="A10" s="215" t="s">
        <v>75</v>
      </c>
      <c r="B10" s="216"/>
      <c r="C10" s="124" t="s">
        <v>78</v>
      </c>
      <c r="D10" s="12" t="s">
        <v>20</v>
      </c>
      <c r="E10" s="12" t="s">
        <v>22</v>
      </c>
      <c r="F10" s="12" t="s">
        <v>21</v>
      </c>
      <c r="G10" s="20">
        <v>37441</v>
      </c>
    </row>
    <row r="11" spans="1:7" ht="15">
      <c r="A11" s="213"/>
      <c r="B11" s="214"/>
      <c r="C11" s="187"/>
      <c r="D11" s="153">
        <v>0</v>
      </c>
      <c r="E11" s="153">
        <v>0</v>
      </c>
      <c r="F11" s="152"/>
      <c r="G11" s="20">
        <v>37455</v>
      </c>
    </row>
    <row r="12" spans="1:7" ht="15">
      <c r="A12" s="213"/>
      <c r="B12" s="214"/>
      <c r="C12" s="187"/>
      <c r="D12" s="153">
        <v>0</v>
      </c>
      <c r="E12" s="153">
        <v>0</v>
      </c>
      <c r="F12" s="152"/>
      <c r="G12" s="20">
        <v>37469</v>
      </c>
    </row>
    <row r="13" spans="1:7" ht="15">
      <c r="A13" s="213"/>
      <c r="B13" s="214"/>
      <c r="C13" s="187"/>
      <c r="D13" s="153">
        <v>0</v>
      </c>
      <c r="E13" s="153">
        <v>0</v>
      </c>
      <c r="F13" s="152"/>
      <c r="G13" s="20">
        <v>37483</v>
      </c>
    </row>
    <row r="14" spans="1:7" ht="15">
      <c r="A14" s="213"/>
      <c r="B14" s="214"/>
      <c r="C14" s="188"/>
      <c r="D14" s="153">
        <v>0</v>
      </c>
      <c r="E14" s="153">
        <v>0</v>
      </c>
      <c r="F14" s="152"/>
      <c r="G14" s="20">
        <v>37497</v>
      </c>
    </row>
    <row r="15" spans="1:7" ht="15">
      <c r="A15" s="213"/>
      <c r="B15" s="214"/>
      <c r="C15" s="188"/>
      <c r="D15" s="153">
        <v>0</v>
      </c>
      <c r="E15" s="153">
        <v>0</v>
      </c>
      <c r="F15" s="152"/>
      <c r="G15" s="20">
        <v>37511</v>
      </c>
    </row>
    <row r="16" spans="5:6" ht="15">
      <c r="E16" s="28" t="s">
        <v>31</v>
      </c>
      <c r="F16" s="13">
        <v>0</v>
      </c>
    </row>
    <row r="17" spans="5:6" ht="15">
      <c r="E17" s="40" t="s">
        <v>30</v>
      </c>
      <c r="F17" s="13">
        <v>0</v>
      </c>
    </row>
    <row r="18" spans="5:6" ht="15">
      <c r="E18" s="40" t="s">
        <v>33</v>
      </c>
      <c r="F18" s="13">
        <v>0</v>
      </c>
    </row>
    <row r="20" spans="1:2" ht="22.5">
      <c r="A20" s="122" t="s">
        <v>18</v>
      </c>
      <c r="B20" s="123"/>
    </row>
    <row r="21" spans="1:2" ht="18">
      <c r="A21" s="204" t="s">
        <v>1</v>
      </c>
      <c r="B21" s="204"/>
    </row>
    <row r="22" spans="1:6" ht="12.75">
      <c r="A22" s="201" t="s">
        <v>2</v>
      </c>
      <c r="B22" s="240"/>
      <c r="C22" s="63"/>
      <c r="D22" s="63"/>
      <c r="E22" s="44"/>
      <c r="F22" s="119"/>
    </row>
    <row r="23" spans="1:6" s="135" customFormat="1" ht="24">
      <c r="A23" s="12" t="s">
        <v>66</v>
      </c>
      <c r="B23" s="116" t="s">
        <v>55</v>
      </c>
      <c r="C23" s="12" t="s">
        <v>19</v>
      </c>
      <c r="D23" s="12" t="s">
        <v>20</v>
      </c>
      <c r="E23" s="12" t="s">
        <v>22</v>
      </c>
      <c r="F23" s="12" t="s">
        <v>21</v>
      </c>
    </row>
    <row r="24" spans="1:6" ht="12.75">
      <c r="A24" s="8" t="s">
        <v>44</v>
      </c>
      <c r="B24" s="115"/>
      <c r="C24" s="189">
        <v>37427</v>
      </c>
      <c r="D24" s="27"/>
      <c r="E24" s="27"/>
      <c r="F24" s="22"/>
    </row>
    <row r="25" spans="1:6" ht="12.75">
      <c r="A25" s="8" t="s">
        <v>44</v>
      </c>
      <c r="B25" s="115"/>
      <c r="C25" s="189">
        <v>37441</v>
      </c>
      <c r="D25" s="27"/>
      <c r="E25" s="27"/>
      <c r="F25" s="22"/>
    </row>
    <row r="26" spans="1:6" ht="12.75">
      <c r="A26" s="8" t="s">
        <v>44</v>
      </c>
      <c r="B26" s="115"/>
      <c r="C26" s="189">
        <v>37455</v>
      </c>
      <c r="D26" s="27"/>
      <c r="E26" s="27"/>
      <c r="F26" s="22"/>
    </row>
    <row r="27" spans="1:6" ht="12.75">
      <c r="A27" s="8" t="s">
        <v>44</v>
      </c>
      <c r="B27" s="115"/>
      <c r="C27" s="189">
        <v>37469</v>
      </c>
      <c r="D27" s="27"/>
      <c r="E27" s="27"/>
      <c r="F27" s="22"/>
    </row>
    <row r="28" spans="1:6" ht="12.75">
      <c r="A28" s="8" t="s">
        <v>44</v>
      </c>
      <c r="B28" s="115"/>
      <c r="C28" s="189">
        <v>37483</v>
      </c>
      <c r="D28" s="27"/>
      <c r="E28" s="27"/>
      <c r="F28" s="22"/>
    </row>
    <row r="29" spans="1:6" ht="12.75">
      <c r="A29" s="8" t="s">
        <v>44</v>
      </c>
      <c r="B29" s="115"/>
      <c r="C29" s="189">
        <v>37497</v>
      </c>
      <c r="D29" s="27"/>
      <c r="E29" s="27"/>
      <c r="F29" s="22"/>
    </row>
    <row r="30" spans="1:6" ht="12.75">
      <c r="A30" s="8" t="s">
        <v>44</v>
      </c>
      <c r="B30" s="115"/>
      <c r="C30" s="189">
        <v>37511</v>
      </c>
      <c r="D30" s="27"/>
      <c r="E30" s="27"/>
      <c r="F30" s="22"/>
    </row>
    <row r="31" spans="1:6" ht="15" customHeight="1">
      <c r="A31" s="223" t="s">
        <v>3</v>
      </c>
      <c r="B31" s="223"/>
      <c r="C31" s="223"/>
      <c r="D31" s="223"/>
      <c r="E31" s="32"/>
      <c r="F31" s="33"/>
    </row>
    <row r="32" spans="1:6" s="10" customFormat="1" ht="24">
      <c r="A32" s="12" t="s">
        <v>72</v>
      </c>
      <c r="B32" s="12" t="s">
        <v>74</v>
      </c>
      <c r="C32" s="12" t="s">
        <v>19</v>
      </c>
      <c r="D32" s="12" t="s">
        <v>20</v>
      </c>
      <c r="E32" s="12" t="s">
        <v>22</v>
      </c>
      <c r="F32" s="12" t="s">
        <v>21</v>
      </c>
    </row>
    <row r="33" spans="1:6" ht="12.75">
      <c r="A33" s="65"/>
      <c r="B33" s="12"/>
      <c r="C33" s="12"/>
      <c r="D33" s="12"/>
      <c r="E33" s="5"/>
      <c r="F33" s="5"/>
    </row>
    <row r="34" spans="1:6" ht="12.75">
      <c r="A34" s="65"/>
      <c r="B34" s="12"/>
      <c r="C34" s="12"/>
      <c r="D34" s="12"/>
      <c r="E34" s="5"/>
      <c r="F34" s="5"/>
    </row>
    <row r="35" spans="1:6" ht="12.75">
      <c r="A35" s="65"/>
      <c r="B35" s="12"/>
      <c r="C35" s="12"/>
      <c r="D35" s="12"/>
      <c r="E35" s="5"/>
      <c r="F35" s="5"/>
    </row>
    <row r="36" spans="1:6" ht="12.75">
      <c r="A36" s="65"/>
      <c r="B36" s="12"/>
      <c r="C36" s="12"/>
      <c r="D36" s="12"/>
      <c r="E36" s="5"/>
      <c r="F36" s="5"/>
    </row>
    <row r="37" spans="1:6" ht="15">
      <c r="A37" s="66"/>
      <c r="B37" s="67"/>
      <c r="C37" s="67"/>
      <c r="D37" s="67"/>
      <c r="E37" s="28" t="s">
        <v>31</v>
      </c>
      <c r="F37" s="78">
        <f>SUM(D24:D30,C33:C36)</f>
        <v>0</v>
      </c>
    </row>
    <row r="38" spans="1:6" ht="15">
      <c r="A38" s="66"/>
      <c r="B38" s="67"/>
      <c r="C38" s="67"/>
      <c r="D38" s="67"/>
      <c r="E38" s="40" t="s">
        <v>30</v>
      </c>
      <c r="F38" s="78">
        <f>SUM(E24:E30,D33:D36)</f>
        <v>0</v>
      </c>
    </row>
    <row r="39" spans="1:6" ht="15">
      <c r="A39" s="66"/>
      <c r="B39" s="67"/>
      <c r="C39" s="67"/>
      <c r="D39" s="67"/>
      <c r="E39" s="40" t="s">
        <v>33</v>
      </c>
      <c r="F39" s="78">
        <f>SUM(F24:F30,E33:E36)</f>
        <v>0</v>
      </c>
    </row>
    <row r="40" spans="1:6" ht="12.75">
      <c r="A40" s="52"/>
      <c r="B40" s="52"/>
      <c r="C40" s="52"/>
      <c r="D40" s="52"/>
      <c r="E40" s="52"/>
      <c r="F40" s="52"/>
    </row>
    <row r="41" spans="1:6" ht="18">
      <c r="A41" s="226" t="s">
        <v>4</v>
      </c>
      <c r="B41" s="226"/>
      <c r="C41" s="53"/>
      <c r="D41" s="57"/>
      <c r="E41" s="57"/>
      <c r="F41" s="58"/>
    </row>
    <row r="42" spans="1:6" ht="15" customHeight="1">
      <c r="A42" s="223" t="s">
        <v>5</v>
      </c>
      <c r="B42" s="212"/>
      <c r="C42" s="53"/>
      <c r="D42" s="54"/>
      <c r="E42" s="54"/>
      <c r="F42" s="55"/>
    </row>
    <row r="43" spans="1:6" s="163" customFormat="1" ht="22.5" customHeight="1">
      <c r="A43" s="128" t="s">
        <v>108</v>
      </c>
      <c r="B43" s="231" t="s">
        <v>70</v>
      </c>
      <c r="C43" s="231"/>
      <c r="D43" s="4" t="s">
        <v>20</v>
      </c>
      <c r="E43" s="4" t="s">
        <v>22</v>
      </c>
      <c r="F43" s="120" t="s">
        <v>21</v>
      </c>
    </row>
    <row r="44" spans="1:6" ht="12.75">
      <c r="A44" s="61"/>
      <c r="B44" s="224"/>
      <c r="C44" s="224"/>
      <c r="D44" s="161"/>
      <c r="E44" s="59"/>
      <c r="F44" s="60"/>
    </row>
    <row r="45" spans="1:6" ht="12.75">
      <c r="A45" s="61"/>
      <c r="B45" s="224"/>
      <c r="C45" s="224"/>
      <c r="D45" s="103"/>
      <c r="E45" s="56"/>
      <c r="F45" s="102"/>
    </row>
    <row r="46" spans="1:6" ht="12.75">
      <c r="A46" s="61"/>
      <c r="B46" s="224"/>
      <c r="C46" s="224"/>
      <c r="D46" s="103"/>
      <c r="E46" s="59"/>
      <c r="F46" s="60"/>
    </row>
    <row r="47" spans="1:6" ht="12.75">
      <c r="A47" s="149"/>
      <c r="B47" s="225"/>
      <c r="C47" s="225"/>
      <c r="D47" s="162"/>
      <c r="E47" s="59"/>
      <c r="F47" s="60"/>
    </row>
    <row r="48" spans="1:6" ht="12.75">
      <c r="A48" s="150"/>
      <c r="B48" s="151"/>
      <c r="C48" s="227" t="s">
        <v>68</v>
      </c>
      <c r="D48" s="227"/>
      <c r="E48" s="227"/>
      <c r="F48" s="102"/>
    </row>
    <row r="49" spans="1:6" ht="24.75" customHeight="1">
      <c r="A49" s="223" t="s">
        <v>103</v>
      </c>
      <c r="B49" s="223"/>
      <c r="C49" s="145"/>
      <c r="D49" s="146"/>
      <c r="E49" s="147"/>
      <c r="F49" s="164"/>
    </row>
    <row r="50" spans="1:7" s="126" customFormat="1" ht="24.75" customHeight="1">
      <c r="A50" s="12" t="s">
        <v>102</v>
      </c>
      <c r="B50" s="12" t="s">
        <v>90</v>
      </c>
      <c r="C50" s="144" t="s">
        <v>91</v>
      </c>
      <c r="D50" s="134" t="s">
        <v>20</v>
      </c>
      <c r="E50" s="134" t="s">
        <v>22</v>
      </c>
      <c r="F50" s="134" t="s">
        <v>21</v>
      </c>
      <c r="G50" s="10"/>
    </row>
    <row r="51" spans="1:6" s="93" customFormat="1" ht="28.5" customHeight="1">
      <c r="A51" s="94"/>
      <c r="C51" s="181"/>
      <c r="D51" s="92"/>
      <c r="E51" s="27"/>
      <c r="F51" s="72"/>
    </row>
    <row r="52" spans="1:6" ht="16.5" customHeight="1">
      <c r="A52" s="31"/>
      <c r="B52" s="49"/>
      <c r="C52" s="183"/>
      <c r="D52" s="27"/>
      <c r="E52" s="72"/>
      <c r="F52" s="73"/>
    </row>
    <row r="53" spans="1:6" ht="16.5" customHeight="1">
      <c r="A53" s="31"/>
      <c r="B53" s="49"/>
      <c r="C53" s="183"/>
      <c r="D53" s="27"/>
      <c r="E53" s="72"/>
      <c r="F53" s="73"/>
    </row>
    <row r="54" spans="1:6" ht="15" customHeight="1">
      <c r="A54" s="228"/>
      <c r="B54" s="229"/>
      <c r="C54" s="230"/>
      <c r="D54" s="232" t="s">
        <v>56</v>
      </c>
      <c r="E54" s="233"/>
      <c r="F54" s="80">
        <f>SUM(D51:D53)</f>
        <v>0</v>
      </c>
    </row>
    <row r="55" spans="1:6" ht="15" customHeight="1">
      <c r="A55" s="210" t="s">
        <v>46</v>
      </c>
      <c r="B55" s="241"/>
      <c r="C55" s="89"/>
      <c r="D55" s="23"/>
      <c r="E55" s="90"/>
      <c r="F55" s="143"/>
    </row>
    <row r="56" spans="1:6" s="130" customFormat="1" ht="27.75" customHeight="1">
      <c r="A56" s="104" t="s">
        <v>92</v>
      </c>
      <c r="B56" s="104" t="s">
        <v>90</v>
      </c>
      <c r="C56" s="129" t="s">
        <v>91</v>
      </c>
      <c r="D56" s="12" t="s">
        <v>20</v>
      </c>
      <c r="E56" s="12" t="s">
        <v>22</v>
      </c>
      <c r="F56" s="12" t="s">
        <v>21</v>
      </c>
    </row>
    <row r="57" spans="1:6" s="39" customFormat="1" ht="15" customHeight="1">
      <c r="A57" s="41"/>
      <c r="B57" s="86"/>
      <c r="C57" s="85"/>
      <c r="D57" s="88"/>
      <c r="E57" s="88"/>
      <c r="F57" s="91"/>
    </row>
    <row r="58" spans="1:6" s="39" customFormat="1" ht="15" customHeight="1">
      <c r="A58" s="86"/>
      <c r="B58" s="86"/>
      <c r="C58" s="182"/>
      <c r="D58" s="83"/>
      <c r="E58" s="88"/>
      <c r="F58" s="91"/>
    </row>
    <row r="59" spans="1:6" ht="12.75">
      <c r="A59" s="7"/>
      <c r="B59" s="86"/>
      <c r="C59" s="175"/>
      <c r="D59" s="83"/>
      <c r="E59" s="88"/>
      <c r="F59" s="91"/>
    </row>
    <row r="60" spans="1:6" ht="12.75">
      <c r="A60" s="7"/>
      <c r="B60" s="86"/>
      <c r="C60" s="175"/>
      <c r="D60" s="83"/>
      <c r="E60" s="88"/>
      <c r="F60" s="91"/>
    </row>
    <row r="61" spans="1:6" ht="12.75">
      <c r="A61" s="7"/>
      <c r="B61" s="86"/>
      <c r="C61" s="175"/>
      <c r="D61" s="83"/>
      <c r="E61" s="88"/>
      <c r="F61" s="91"/>
    </row>
    <row r="62" spans="1:6" ht="12.75">
      <c r="A62" s="7"/>
      <c r="B62" s="86"/>
      <c r="C62" s="175"/>
      <c r="D62" s="83"/>
      <c r="E62" s="88"/>
      <c r="F62" s="91"/>
    </row>
    <row r="63" spans="1:6" ht="12.75">
      <c r="A63" s="7"/>
      <c r="B63" s="86"/>
      <c r="C63" s="175"/>
      <c r="D63" s="83"/>
      <c r="E63" s="88"/>
      <c r="F63" s="91"/>
    </row>
    <row r="64" spans="1:6" ht="12.75">
      <c r="A64" s="7"/>
      <c r="B64" s="86"/>
      <c r="C64" s="175"/>
      <c r="D64" s="83"/>
      <c r="E64" s="88"/>
      <c r="F64" s="91"/>
    </row>
    <row r="65" spans="1:6" ht="12.75">
      <c r="A65" s="7"/>
      <c r="B65" s="86"/>
      <c r="C65" s="175"/>
      <c r="D65" s="83"/>
      <c r="E65" s="88"/>
      <c r="F65" s="91"/>
    </row>
    <row r="66" spans="1:6" ht="12.75">
      <c r="A66" s="36"/>
      <c r="B66" s="98"/>
      <c r="C66" s="183"/>
      <c r="D66" s="99"/>
      <c r="E66" s="97"/>
      <c r="F66" s="91"/>
    </row>
    <row r="67" spans="1:6" ht="12.75">
      <c r="A67" s="41"/>
      <c r="B67" s="86"/>
      <c r="C67" s="175"/>
      <c r="D67" s="83"/>
      <c r="E67" s="83"/>
      <c r="F67" s="91"/>
    </row>
    <row r="68" spans="1:6" ht="24.75" customHeight="1">
      <c r="A68" s="100"/>
      <c r="B68" s="101"/>
      <c r="C68" s="175"/>
      <c r="D68" s="83"/>
      <c r="E68" s="83"/>
      <c r="F68" s="91"/>
    </row>
    <row r="69" spans="4:6" ht="12.75">
      <c r="D69" s="221" t="s">
        <v>63</v>
      </c>
      <c r="E69" s="222"/>
      <c r="F69" s="22">
        <f>SUM(D57:D68)</f>
        <v>0</v>
      </c>
    </row>
    <row r="70" spans="4:6" ht="15">
      <c r="D70" s="110"/>
      <c r="E70" s="28" t="s">
        <v>31</v>
      </c>
      <c r="F70" s="78"/>
    </row>
    <row r="71" spans="4:6" ht="15">
      <c r="D71" s="110"/>
      <c r="E71" s="40" t="s">
        <v>30</v>
      </c>
      <c r="F71" s="78"/>
    </row>
    <row r="72" spans="4:6" ht="15">
      <c r="D72" s="110"/>
      <c r="E72" s="40" t="s">
        <v>33</v>
      </c>
      <c r="F72" s="78"/>
    </row>
    <row r="74" spans="1:6" ht="18">
      <c r="A74" s="204" t="s">
        <v>6</v>
      </c>
      <c r="B74" s="204"/>
      <c r="E74" s="32"/>
      <c r="F74" s="45"/>
    </row>
    <row r="75" spans="1:6" ht="15.75" customHeight="1">
      <c r="A75" s="191" t="s">
        <v>7</v>
      </c>
      <c r="B75" s="242"/>
      <c r="C75" s="132"/>
      <c r="D75" s="44"/>
      <c r="E75" s="44"/>
      <c r="F75" s="44"/>
    </row>
    <row r="76" spans="1:6" s="135" customFormat="1" ht="24">
      <c r="A76" s="12" t="s">
        <v>66</v>
      </c>
      <c r="B76" s="116" t="s">
        <v>55</v>
      </c>
      <c r="C76" s="12" t="s">
        <v>19</v>
      </c>
      <c r="D76" s="12" t="s">
        <v>20</v>
      </c>
      <c r="E76" s="12" t="s">
        <v>22</v>
      </c>
      <c r="F76" s="12" t="s">
        <v>21</v>
      </c>
    </row>
    <row r="77" spans="1:6" s="39" customFormat="1" ht="12.75">
      <c r="A77" s="108"/>
      <c r="B77" s="109"/>
      <c r="C77" s="184"/>
      <c r="D77" s="41"/>
      <c r="E77" s="41"/>
      <c r="F77" s="29"/>
    </row>
    <row r="78" spans="1:6" ht="27" customHeight="1">
      <c r="A78" s="201" t="s">
        <v>8</v>
      </c>
      <c r="B78" s="202"/>
      <c r="C78" s="36"/>
      <c r="D78" s="36"/>
      <c r="E78" s="36"/>
      <c r="F78" s="37"/>
    </row>
    <row r="79" spans="1:6" s="136" customFormat="1" ht="24.75" customHeight="1">
      <c r="A79" s="104" t="s">
        <v>64</v>
      </c>
      <c r="B79" s="104" t="s">
        <v>51</v>
      </c>
      <c r="C79" s="104" t="s">
        <v>65</v>
      </c>
      <c r="D79" s="12" t="s">
        <v>20</v>
      </c>
      <c r="E79" s="12" t="s">
        <v>22</v>
      </c>
      <c r="F79" s="12" t="s">
        <v>21</v>
      </c>
    </row>
    <row r="80" spans="1:6" ht="12.75">
      <c r="A80" s="6"/>
      <c r="B80" s="133"/>
      <c r="C80" s="185"/>
      <c r="D80" s="107"/>
      <c r="E80" s="107"/>
      <c r="F80" s="71"/>
    </row>
    <row r="81" spans="1:6" ht="15" customHeight="1">
      <c r="A81" s="191" t="s">
        <v>9</v>
      </c>
      <c r="B81" s="209"/>
      <c r="C81" s="228"/>
      <c r="D81" s="229"/>
      <c r="E81" s="229"/>
      <c r="F81" s="229"/>
    </row>
    <row r="82" spans="1:6" s="165" customFormat="1" ht="22.5" customHeight="1">
      <c r="A82" s="104" t="s">
        <v>72</v>
      </c>
      <c r="B82" s="165" t="s">
        <v>73</v>
      </c>
      <c r="C82" s="104" t="s">
        <v>70</v>
      </c>
      <c r="D82" s="12" t="s">
        <v>20</v>
      </c>
      <c r="E82" s="12" t="s">
        <v>22</v>
      </c>
      <c r="F82" s="120" t="s">
        <v>21</v>
      </c>
    </row>
    <row r="83" spans="1:6" s="39" customFormat="1" ht="18.75" customHeight="1">
      <c r="A83" s="95"/>
      <c r="B83" s="95"/>
      <c r="C83" s="186"/>
      <c r="D83" s="96"/>
      <c r="E83" s="96"/>
      <c r="F83" s="71"/>
    </row>
    <row r="84" spans="1:6" ht="15.75" customHeight="1">
      <c r="A84" s="191" t="s">
        <v>10</v>
      </c>
      <c r="B84" s="209"/>
      <c r="C84" s="228"/>
      <c r="D84" s="229"/>
      <c r="E84" s="229"/>
      <c r="F84" s="229"/>
    </row>
    <row r="85" spans="1:6" s="39" customFormat="1" ht="24.75" customHeight="1">
      <c r="A85" s="117" t="s">
        <v>108</v>
      </c>
      <c r="B85" s="118" t="s">
        <v>109</v>
      </c>
      <c r="C85" s="141" t="s">
        <v>91</v>
      </c>
      <c r="D85" s="134" t="s">
        <v>20</v>
      </c>
      <c r="E85" s="134" t="s">
        <v>22</v>
      </c>
      <c r="F85" s="134" t="s">
        <v>21</v>
      </c>
    </row>
    <row r="86" spans="1:6" ht="12.75">
      <c r="A86" s="8"/>
      <c r="B86" s="49"/>
      <c r="C86" s="181"/>
      <c r="D86" s="27"/>
      <c r="E86" s="22"/>
      <c r="F86" s="30"/>
    </row>
    <row r="87" spans="1:6" s="93" customFormat="1" ht="12.75">
      <c r="A87" s="8"/>
      <c r="B87" s="49"/>
      <c r="C87" s="181"/>
      <c r="D87" s="27"/>
      <c r="E87" s="111"/>
      <c r="F87" s="112"/>
    </row>
    <row r="88" spans="1:6" s="93" customFormat="1" ht="27.75" customHeight="1">
      <c r="A88" s="223" t="s">
        <v>11</v>
      </c>
      <c r="B88" s="223"/>
      <c r="C88" s="223"/>
      <c r="D88" s="243"/>
      <c r="E88" s="244"/>
      <c r="F88" s="244"/>
    </row>
    <row r="89" spans="1:6" s="12" customFormat="1" ht="27.75" customHeight="1">
      <c r="A89" s="104" t="s">
        <v>108</v>
      </c>
      <c r="B89" s="104" t="s">
        <v>49</v>
      </c>
      <c r="C89" s="129" t="s">
        <v>91</v>
      </c>
      <c r="D89" s="12" t="s">
        <v>20</v>
      </c>
      <c r="E89" s="12" t="s">
        <v>22</v>
      </c>
      <c r="F89" s="12" t="s">
        <v>21</v>
      </c>
    </row>
    <row r="90" spans="1:6" s="93" customFormat="1" ht="15.75" customHeight="1">
      <c r="A90" s="137"/>
      <c r="B90" s="137"/>
      <c r="C90" s="138"/>
      <c r="D90" s="88"/>
      <c r="E90" s="139"/>
      <c r="F90" s="140"/>
    </row>
    <row r="91" spans="1:6" s="93" customFormat="1" ht="12.75">
      <c r="A91" s="6"/>
      <c r="B91" s="49"/>
      <c r="C91" s="181"/>
      <c r="D91" s="27"/>
      <c r="E91" s="111"/>
      <c r="F91" s="113"/>
    </row>
    <row r="92" spans="1:6" ht="24" customHeight="1">
      <c r="A92" s="191" t="s">
        <v>12</v>
      </c>
      <c r="B92" s="242"/>
      <c r="C92" s="89"/>
      <c r="D92" s="23"/>
      <c r="E92" s="142"/>
      <c r="F92" s="75"/>
    </row>
    <row r="93" spans="1:6" s="127" customFormat="1" ht="24">
      <c r="A93" s="134" t="s">
        <v>50</v>
      </c>
      <c r="B93" s="166" t="s">
        <v>51</v>
      </c>
      <c r="C93" s="125" t="s">
        <v>52</v>
      </c>
      <c r="D93" s="12" t="s">
        <v>53</v>
      </c>
      <c r="E93" s="12" t="s">
        <v>22</v>
      </c>
      <c r="F93" s="12" t="s">
        <v>54</v>
      </c>
    </row>
    <row r="94" spans="1:6" ht="12.75">
      <c r="A94" s="8"/>
      <c r="B94" s="49"/>
      <c r="C94" s="181"/>
      <c r="D94" s="12"/>
      <c r="E94" s="12"/>
      <c r="F94" s="12"/>
    </row>
    <row r="95" spans="1:6" ht="12.75">
      <c r="A95" s="25"/>
      <c r="B95" s="34"/>
      <c r="C95" s="24"/>
      <c r="D95" s="24"/>
      <c r="E95" s="114" t="s">
        <v>31</v>
      </c>
      <c r="F95" s="30">
        <f>SUM(C74,C78:C81,C88:C92)</f>
        <v>0</v>
      </c>
    </row>
    <row r="96" spans="1:6" ht="12.75">
      <c r="A96" s="25"/>
      <c r="B96" s="34"/>
      <c r="C96" s="24"/>
      <c r="D96" s="24"/>
      <c r="E96" s="40" t="s">
        <v>30</v>
      </c>
      <c r="F96" s="22">
        <f>SUM(D74,D78:D81,D88:D92)</f>
        <v>0</v>
      </c>
    </row>
    <row r="97" spans="1:6" ht="12.75">
      <c r="A97" s="1"/>
      <c r="E97" s="42" t="s">
        <v>33</v>
      </c>
      <c r="F97" s="43">
        <f>SUM(E74,E78:E81,E88)</f>
        <v>0</v>
      </c>
    </row>
    <row r="98" spans="1:6" ht="18">
      <c r="A98" s="204" t="s">
        <v>13</v>
      </c>
      <c r="B98" s="204"/>
      <c r="C98" s="204"/>
      <c r="E98" s="35"/>
      <c r="F98" s="81"/>
    </row>
    <row r="99" spans="1:6" ht="24">
      <c r="A99" s="106" t="s">
        <v>15</v>
      </c>
      <c r="E99" s="107"/>
      <c r="F99" s="96"/>
    </row>
    <row r="100" spans="1:6" s="12" customFormat="1" ht="36">
      <c r="A100" s="12" t="s">
        <v>87</v>
      </c>
      <c r="B100" s="12" t="s">
        <v>69</v>
      </c>
      <c r="C100" s="12" t="s">
        <v>105</v>
      </c>
      <c r="D100" s="12" t="s">
        <v>20</v>
      </c>
      <c r="E100" s="12" t="s">
        <v>22</v>
      </c>
      <c r="F100" s="12" t="s">
        <v>21</v>
      </c>
    </row>
    <row r="101" spans="1:6" ht="12.75">
      <c r="A101" s="31" t="s">
        <v>93</v>
      </c>
      <c r="B101" s="7"/>
      <c r="C101" s="105"/>
      <c r="D101" s="22"/>
      <c r="E101" s="22"/>
      <c r="F101" s="38"/>
    </row>
    <row r="102" spans="1:6" ht="12.75">
      <c r="A102" s="7" t="s">
        <v>94</v>
      </c>
      <c r="B102" s="7"/>
      <c r="C102" s="105"/>
      <c r="D102" s="22"/>
      <c r="E102" s="22"/>
      <c r="F102" s="38"/>
    </row>
    <row r="103" spans="1:6" ht="12.75">
      <c r="A103" s="7" t="s">
        <v>98</v>
      </c>
      <c r="B103" s="7"/>
      <c r="C103" s="105"/>
      <c r="D103" s="22"/>
      <c r="E103" s="22"/>
      <c r="F103" s="38"/>
    </row>
    <row r="104" spans="1:6" ht="12.75">
      <c r="A104" s="7" t="s">
        <v>89</v>
      </c>
      <c r="B104" s="7"/>
      <c r="C104" s="105"/>
      <c r="D104" s="22"/>
      <c r="E104" s="22"/>
      <c r="F104" s="38"/>
    </row>
    <row r="105" spans="1:6" ht="12.75">
      <c r="A105" s="7" t="s">
        <v>95</v>
      </c>
      <c r="B105" s="7"/>
      <c r="C105" s="105"/>
      <c r="D105" s="22"/>
      <c r="E105" s="22"/>
      <c r="F105" s="38"/>
    </row>
    <row r="106" spans="1:6" ht="12.75">
      <c r="A106" s="7" t="s">
        <v>99</v>
      </c>
      <c r="B106" s="7"/>
      <c r="C106" s="105"/>
      <c r="D106" s="22"/>
      <c r="E106" s="22"/>
      <c r="F106" s="38"/>
    </row>
    <row r="107" spans="1:6" ht="12.75">
      <c r="A107" s="7" t="s">
        <v>97</v>
      </c>
      <c r="B107" s="7"/>
      <c r="C107" s="105"/>
      <c r="D107" s="22"/>
      <c r="E107" s="22"/>
      <c r="F107" s="38"/>
    </row>
    <row r="108" spans="1:6" ht="12.75">
      <c r="A108" s="7" t="s">
        <v>88</v>
      </c>
      <c r="B108" s="7"/>
      <c r="C108" s="105"/>
      <c r="D108" s="22"/>
      <c r="E108" s="22"/>
      <c r="F108" s="38"/>
    </row>
    <row r="109" spans="1:6" ht="12.75">
      <c r="A109" s="7" t="s">
        <v>96</v>
      </c>
      <c r="B109" s="7"/>
      <c r="C109" s="105"/>
      <c r="D109" s="22"/>
      <c r="E109" s="22"/>
      <c r="F109" s="38"/>
    </row>
    <row r="110" spans="1:6" ht="12.75">
      <c r="A110" s="1"/>
      <c r="E110" s="28" t="s">
        <v>31</v>
      </c>
      <c r="F110" s="30">
        <f>SUM(D101:D109)</f>
        <v>0</v>
      </c>
    </row>
    <row r="111" spans="1:6" ht="12.75">
      <c r="A111" s="1"/>
      <c r="E111" s="40" t="s">
        <v>30</v>
      </c>
      <c r="F111" s="22">
        <f>SUM(E101:E109)</f>
        <v>0</v>
      </c>
    </row>
    <row r="112" spans="1:6" ht="12.75">
      <c r="A112" s="1"/>
      <c r="E112" s="40" t="s">
        <v>33</v>
      </c>
      <c r="F112" s="22">
        <f>SUM(F101:F109)</f>
        <v>0</v>
      </c>
    </row>
    <row r="114" spans="1:4" ht="19.5">
      <c r="A114" s="247" t="s">
        <v>106</v>
      </c>
      <c r="B114" s="247"/>
      <c r="C114" s="248">
        <f>F53+F67+F95+F110</f>
        <v>0</v>
      </c>
      <c r="D114" s="249"/>
    </row>
  </sheetData>
  <mergeCells count="42">
    <mergeCell ref="A11:B11"/>
    <mergeCell ref="B7:C7"/>
    <mergeCell ref="B8:C8"/>
    <mergeCell ref="A9:C9"/>
    <mergeCell ref="A10:B10"/>
    <mergeCell ref="A1:F1"/>
    <mergeCell ref="A3:B3"/>
    <mergeCell ref="C3:F3"/>
    <mergeCell ref="A6:C6"/>
    <mergeCell ref="A12:B12"/>
    <mergeCell ref="A13:B13"/>
    <mergeCell ref="A14:B14"/>
    <mergeCell ref="A15:B15"/>
    <mergeCell ref="C84:F84"/>
    <mergeCell ref="B45:C45"/>
    <mergeCell ref="B46:C46"/>
    <mergeCell ref="B47:C47"/>
    <mergeCell ref="C48:E48"/>
    <mergeCell ref="A49:B49"/>
    <mergeCell ref="A54:C54"/>
    <mergeCell ref="D54:E54"/>
    <mergeCell ref="A55:B55"/>
    <mergeCell ref="D88:F88"/>
    <mergeCell ref="A92:B92"/>
    <mergeCell ref="A98:C98"/>
    <mergeCell ref="D69:E69"/>
    <mergeCell ref="A74:B74"/>
    <mergeCell ref="A75:B75"/>
    <mergeCell ref="A78:B78"/>
    <mergeCell ref="A81:B81"/>
    <mergeCell ref="C81:F81"/>
    <mergeCell ref="A84:B84"/>
    <mergeCell ref="A114:B114"/>
    <mergeCell ref="C114:D114"/>
    <mergeCell ref="A21:B21"/>
    <mergeCell ref="A22:B22"/>
    <mergeCell ref="A31:D31"/>
    <mergeCell ref="A41:B41"/>
    <mergeCell ref="A42:B42"/>
    <mergeCell ref="B43:C43"/>
    <mergeCell ref="B44:C44"/>
    <mergeCell ref="A88:C8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72">
      <selection activeCell="C92" sqref="C92"/>
    </sheetView>
  </sheetViews>
  <sheetFormatPr defaultColWidth="11.00390625" defaultRowHeight="12.75"/>
  <cols>
    <col min="1" max="1" width="14.375" style="0" customWidth="1"/>
  </cols>
  <sheetData>
    <row r="1" spans="1:7" ht="16.5">
      <c r="A1" s="198" t="s">
        <v>16</v>
      </c>
      <c r="B1" s="198"/>
      <c r="C1" s="198"/>
      <c r="D1" s="198"/>
      <c r="E1" s="198"/>
      <c r="F1" s="198"/>
      <c r="G1" s="9"/>
    </row>
    <row r="2" spans="1:7" ht="16.5">
      <c r="A2" s="62"/>
      <c r="B2" s="62"/>
      <c r="C2" s="62"/>
      <c r="D2" s="62"/>
      <c r="E2" s="62"/>
      <c r="F2" s="62"/>
      <c r="G2" s="9"/>
    </row>
    <row r="3" spans="1:7" ht="19.5">
      <c r="A3" s="234" t="s">
        <v>81</v>
      </c>
      <c r="B3" s="235"/>
      <c r="C3" s="236" t="s">
        <v>82</v>
      </c>
      <c r="D3" s="237"/>
      <c r="E3" s="237"/>
      <c r="F3" s="250"/>
      <c r="G3" s="9"/>
    </row>
    <row r="5" ht="22.5">
      <c r="A5" s="131" t="s">
        <v>17</v>
      </c>
    </row>
    <row r="6" spans="1:7" ht="12.75">
      <c r="A6" s="199" t="s">
        <v>27</v>
      </c>
      <c r="B6" s="200"/>
      <c r="C6" s="239"/>
      <c r="D6" s="115"/>
      <c r="E6" s="115"/>
      <c r="F6" s="115"/>
      <c r="G6" s="121"/>
    </row>
    <row r="7" spans="1:7" ht="24">
      <c r="A7" s="12" t="s">
        <v>76</v>
      </c>
      <c r="B7" s="215" t="s">
        <v>77</v>
      </c>
      <c r="C7" s="216"/>
      <c r="D7" s="12" t="s">
        <v>20</v>
      </c>
      <c r="E7" s="12" t="s">
        <v>22</v>
      </c>
      <c r="F7" s="12" t="s">
        <v>21</v>
      </c>
      <c r="G7" s="10"/>
    </row>
    <row r="8" spans="1:7" ht="15">
      <c r="A8" s="152" t="s">
        <v>81</v>
      </c>
      <c r="B8" s="217"/>
      <c r="C8" s="218"/>
      <c r="D8" s="153"/>
      <c r="E8" s="153"/>
      <c r="F8" s="152"/>
      <c r="G8" s="154"/>
    </row>
    <row r="9" spans="1:6" ht="15">
      <c r="A9" s="199" t="s">
        <v>28</v>
      </c>
      <c r="B9" s="200"/>
      <c r="C9" s="239"/>
      <c r="D9" s="115"/>
      <c r="E9" s="115"/>
      <c r="F9" s="152"/>
    </row>
    <row r="10" spans="1:6" ht="24">
      <c r="A10" s="215" t="s">
        <v>75</v>
      </c>
      <c r="B10" s="216"/>
      <c r="C10" s="124" t="s">
        <v>78</v>
      </c>
      <c r="D10" s="12" t="s">
        <v>20</v>
      </c>
      <c r="E10" s="12" t="s">
        <v>22</v>
      </c>
      <c r="F10" s="12" t="s">
        <v>21</v>
      </c>
    </row>
    <row r="11" spans="1:6" ht="15">
      <c r="A11" s="213"/>
      <c r="B11" s="214"/>
      <c r="C11" s="187"/>
      <c r="D11" s="153">
        <v>0</v>
      </c>
      <c r="E11" s="153">
        <v>0</v>
      </c>
      <c r="F11" s="152"/>
    </row>
    <row r="12" spans="1:6" ht="15">
      <c r="A12" s="213"/>
      <c r="B12" s="214"/>
      <c r="C12" s="187"/>
      <c r="D12" s="153">
        <v>0</v>
      </c>
      <c r="E12" s="153">
        <v>0</v>
      </c>
      <c r="F12" s="152"/>
    </row>
    <row r="13" spans="1:6" ht="15">
      <c r="A13" s="213"/>
      <c r="B13" s="214"/>
      <c r="C13" s="187"/>
      <c r="D13" s="153">
        <v>0</v>
      </c>
      <c r="E13" s="153">
        <v>0</v>
      </c>
      <c r="F13" s="152"/>
    </row>
    <row r="14" spans="1:6" ht="15">
      <c r="A14" s="213"/>
      <c r="B14" s="214"/>
      <c r="C14" s="188"/>
      <c r="D14" s="153">
        <v>0</v>
      </c>
      <c r="E14" s="153">
        <v>0</v>
      </c>
      <c r="F14" s="152"/>
    </row>
    <row r="15" spans="1:6" ht="15">
      <c r="A15" s="213"/>
      <c r="B15" s="214"/>
      <c r="C15" s="188"/>
      <c r="D15" s="153">
        <v>0</v>
      </c>
      <c r="E15" s="153">
        <v>0</v>
      </c>
      <c r="F15" s="152"/>
    </row>
    <row r="16" spans="5:6" ht="15">
      <c r="E16" s="28" t="s">
        <v>31</v>
      </c>
      <c r="F16" s="13">
        <v>0</v>
      </c>
    </row>
    <row r="17" spans="5:6" ht="15">
      <c r="E17" s="40" t="s">
        <v>30</v>
      </c>
      <c r="F17" s="13">
        <v>0</v>
      </c>
    </row>
    <row r="18" spans="5:6" ht="15">
      <c r="E18" s="40" t="s">
        <v>33</v>
      </c>
      <c r="F18" s="13">
        <v>0</v>
      </c>
    </row>
    <row r="20" spans="1:2" ht="22.5">
      <c r="A20" s="122" t="s">
        <v>18</v>
      </c>
      <c r="B20" s="123"/>
    </row>
    <row r="21" spans="1:2" ht="18">
      <c r="A21" s="204" t="s">
        <v>1</v>
      </c>
      <c r="B21" s="204"/>
    </row>
    <row r="22" spans="1:6" ht="12.75">
      <c r="A22" s="201" t="s">
        <v>2</v>
      </c>
      <c r="B22" s="240"/>
      <c r="C22" s="63"/>
      <c r="D22" s="63"/>
      <c r="E22" s="44"/>
      <c r="F22" s="119"/>
    </row>
    <row r="23" spans="1:6" s="135" customFormat="1" ht="24">
      <c r="A23" s="12" t="s">
        <v>66</v>
      </c>
      <c r="B23" s="116" t="s">
        <v>55</v>
      </c>
      <c r="C23" s="12" t="s">
        <v>19</v>
      </c>
      <c r="D23" s="12" t="s">
        <v>20</v>
      </c>
      <c r="E23" s="12" t="s">
        <v>22</v>
      </c>
      <c r="F23" s="12" t="s">
        <v>21</v>
      </c>
    </row>
    <row r="24" spans="1:6" ht="12.75">
      <c r="A24" s="8" t="s">
        <v>44</v>
      </c>
      <c r="B24" s="115"/>
      <c r="C24" s="189">
        <v>37525</v>
      </c>
      <c r="D24" s="27"/>
      <c r="E24" s="27"/>
      <c r="F24" s="22"/>
    </row>
    <row r="25" spans="1:6" ht="12.75">
      <c r="A25" s="8" t="s">
        <v>44</v>
      </c>
      <c r="B25" s="115"/>
      <c r="C25" s="189">
        <v>37539</v>
      </c>
      <c r="D25" s="27"/>
      <c r="E25" s="27"/>
      <c r="F25" s="22"/>
    </row>
    <row r="26" spans="1:6" ht="12.75">
      <c r="A26" s="8" t="s">
        <v>44</v>
      </c>
      <c r="B26" s="115"/>
      <c r="C26" s="189">
        <v>37553</v>
      </c>
      <c r="D26" s="27"/>
      <c r="E26" s="27"/>
      <c r="F26" s="22"/>
    </row>
    <row r="27" spans="1:6" ht="12.75">
      <c r="A27" s="8" t="s">
        <v>44</v>
      </c>
      <c r="B27" s="115"/>
      <c r="C27" s="189">
        <v>37567</v>
      </c>
      <c r="D27" s="27"/>
      <c r="E27" s="27"/>
      <c r="F27" s="22"/>
    </row>
    <row r="28" spans="1:6" ht="12.75">
      <c r="A28" s="8" t="s">
        <v>44</v>
      </c>
      <c r="B28" s="115"/>
      <c r="C28" s="189">
        <v>37581</v>
      </c>
      <c r="D28" s="27"/>
      <c r="E28" s="27"/>
      <c r="F28" s="22"/>
    </row>
    <row r="29" spans="1:6" ht="15" customHeight="1">
      <c r="A29" s="223" t="s">
        <v>3</v>
      </c>
      <c r="B29" s="223"/>
      <c r="C29" s="223"/>
      <c r="D29" s="223"/>
      <c r="E29" s="32"/>
      <c r="F29" s="33"/>
    </row>
    <row r="30" spans="1:6" s="10" customFormat="1" ht="24">
      <c r="A30" s="12" t="s">
        <v>72</v>
      </c>
      <c r="B30" s="12" t="s">
        <v>74</v>
      </c>
      <c r="C30" s="12" t="s">
        <v>19</v>
      </c>
      <c r="D30" s="12" t="s">
        <v>20</v>
      </c>
      <c r="E30" s="12" t="s">
        <v>22</v>
      </c>
      <c r="F30" s="12" t="s">
        <v>21</v>
      </c>
    </row>
    <row r="31" spans="1:6" ht="12.75">
      <c r="A31" s="65"/>
      <c r="B31" s="12"/>
      <c r="C31" s="190"/>
      <c r="D31" s="12"/>
      <c r="E31" s="5"/>
      <c r="F31" s="5"/>
    </row>
    <row r="32" spans="1:6" ht="12.75">
      <c r="A32" s="65"/>
      <c r="B32" s="12"/>
      <c r="C32" s="190"/>
      <c r="D32" s="12"/>
      <c r="E32" s="5"/>
      <c r="F32" s="5"/>
    </row>
    <row r="33" spans="1:6" ht="12.75">
      <c r="A33" s="65"/>
      <c r="B33" s="12"/>
      <c r="C33" s="190"/>
      <c r="D33" s="12"/>
      <c r="E33" s="5"/>
      <c r="F33" s="5"/>
    </row>
    <row r="34" spans="1:6" ht="12.75">
      <c r="A34" s="65"/>
      <c r="B34" s="12"/>
      <c r="C34" s="190"/>
      <c r="D34" s="12"/>
      <c r="E34" s="5"/>
      <c r="F34" s="5"/>
    </row>
    <row r="35" spans="1:6" ht="15">
      <c r="A35" s="66"/>
      <c r="B35" s="67"/>
      <c r="C35" s="67"/>
      <c r="D35" s="67"/>
      <c r="E35" s="28" t="s">
        <v>31</v>
      </c>
      <c r="F35" s="78">
        <f>SUM(D24:D28,C31:C34)</f>
        <v>0</v>
      </c>
    </row>
    <row r="36" spans="1:6" ht="15">
      <c r="A36" s="66"/>
      <c r="B36" s="67"/>
      <c r="C36" s="67"/>
      <c r="D36" s="67"/>
      <c r="E36" s="40" t="s">
        <v>30</v>
      </c>
      <c r="F36" s="78">
        <f>SUM(E24:E28,D31:D34)</f>
        <v>0</v>
      </c>
    </row>
    <row r="37" spans="1:6" ht="15">
      <c r="A37" s="66"/>
      <c r="B37" s="67"/>
      <c r="C37" s="67"/>
      <c r="D37" s="67"/>
      <c r="E37" s="40" t="s">
        <v>33</v>
      </c>
      <c r="F37" s="78">
        <f>SUM(F24:F28,E31:E34)</f>
        <v>0</v>
      </c>
    </row>
    <row r="38" spans="1:6" ht="12.75">
      <c r="A38" s="52"/>
      <c r="B38" s="52"/>
      <c r="C38" s="52"/>
      <c r="D38" s="52"/>
      <c r="E38" s="52"/>
      <c r="F38" s="52"/>
    </row>
    <row r="39" spans="1:6" ht="18">
      <c r="A39" s="226" t="s">
        <v>4</v>
      </c>
      <c r="B39" s="226"/>
      <c r="C39" s="53"/>
      <c r="D39" s="57"/>
      <c r="E39" s="57"/>
      <c r="F39" s="58"/>
    </row>
    <row r="40" spans="1:6" ht="15" customHeight="1">
      <c r="A40" s="223" t="s">
        <v>5</v>
      </c>
      <c r="B40" s="212"/>
      <c r="C40" s="53"/>
      <c r="D40" s="54"/>
      <c r="E40" s="54"/>
      <c r="F40" s="55"/>
    </row>
    <row r="41" spans="1:6" s="163" customFormat="1" ht="22.5" customHeight="1">
      <c r="A41" s="128" t="s">
        <v>108</v>
      </c>
      <c r="B41" s="231" t="s">
        <v>70</v>
      </c>
      <c r="C41" s="231"/>
      <c r="D41" s="4" t="s">
        <v>20</v>
      </c>
      <c r="E41" s="4" t="s">
        <v>22</v>
      </c>
      <c r="F41" s="120" t="s">
        <v>21</v>
      </c>
    </row>
    <row r="42" spans="1:6" ht="12.75">
      <c r="A42" s="61"/>
      <c r="B42" s="224"/>
      <c r="C42" s="224"/>
      <c r="D42" s="161"/>
      <c r="E42" s="59"/>
      <c r="F42" s="60"/>
    </row>
    <row r="43" spans="1:6" ht="12.75">
      <c r="A43" s="61"/>
      <c r="B43" s="224"/>
      <c r="C43" s="224"/>
      <c r="D43" s="103"/>
      <c r="E43" s="56"/>
      <c r="F43" s="102"/>
    </row>
    <row r="44" spans="1:6" ht="12.75">
      <c r="A44" s="61"/>
      <c r="B44" s="224"/>
      <c r="C44" s="224"/>
      <c r="D44" s="103"/>
      <c r="E44" s="59"/>
      <c r="F44" s="60"/>
    </row>
    <row r="45" spans="1:6" ht="12.75">
      <c r="A45" s="149"/>
      <c r="B45" s="225"/>
      <c r="C45" s="225"/>
      <c r="D45" s="162"/>
      <c r="E45" s="59"/>
      <c r="F45" s="60"/>
    </row>
    <row r="46" spans="1:6" ht="12.75">
      <c r="A46" s="150"/>
      <c r="B46" s="151"/>
      <c r="C46" s="227" t="s">
        <v>68</v>
      </c>
      <c r="D46" s="227"/>
      <c r="E46" s="227"/>
      <c r="F46" s="102"/>
    </row>
    <row r="47" spans="1:6" ht="24.75" customHeight="1">
      <c r="A47" s="223" t="s">
        <v>103</v>
      </c>
      <c r="B47" s="223"/>
      <c r="C47" s="145"/>
      <c r="D47" s="146"/>
      <c r="E47" s="147"/>
      <c r="F47" s="164"/>
    </row>
    <row r="48" spans="1:7" s="126" customFormat="1" ht="24.75" customHeight="1">
      <c r="A48" s="12" t="s">
        <v>102</v>
      </c>
      <c r="B48" s="12" t="s">
        <v>90</v>
      </c>
      <c r="C48" s="144" t="s">
        <v>91</v>
      </c>
      <c r="D48" s="134" t="s">
        <v>20</v>
      </c>
      <c r="E48" s="134" t="s">
        <v>22</v>
      </c>
      <c r="F48" s="134" t="s">
        <v>21</v>
      </c>
      <c r="G48" s="10"/>
    </row>
    <row r="49" spans="1:6" s="93" customFormat="1" ht="28.5" customHeight="1">
      <c r="A49" s="94"/>
      <c r="C49" s="181"/>
      <c r="D49" s="92"/>
      <c r="E49" s="27"/>
      <c r="F49" s="72"/>
    </row>
    <row r="50" spans="1:6" ht="16.5" customHeight="1">
      <c r="A50" s="31"/>
      <c r="B50" s="49"/>
      <c r="C50" s="183"/>
      <c r="D50" s="27"/>
      <c r="E50" s="72"/>
      <c r="F50" s="73"/>
    </row>
    <row r="51" spans="1:6" ht="16.5" customHeight="1">
      <c r="A51" s="31"/>
      <c r="B51" s="49"/>
      <c r="C51" s="183"/>
      <c r="D51" s="27"/>
      <c r="E51" s="72"/>
      <c r="F51" s="73"/>
    </row>
    <row r="52" spans="1:6" ht="15" customHeight="1">
      <c r="A52" s="228"/>
      <c r="B52" s="229"/>
      <c r="C52" s="230"/>
      <c r="D52" s="232" t="s">
        <v>56</v>
      </c>
      <c r="E52" s="233"/>
      <c r="F52" s="80">
        <f>SUM(D49:D51)</f>
        <v>0</v>
      </c>
    </row>
    <row r="53" spans="1:6" ht="15" customHeight="1">
      <c r="A53" s="210" t="s">
        <v>46</v>
      </c>
      <c r="B53" s="241"/>
      <c r="C53" s="89"/>
      <c r="D53" s="23"/>
      <c r="E53" s="90"/>
      <c r="F53" s="143"/>
    </row>
    <row r="54" spans="1:6" s="130" customFormat="1" ht="27.75" customHeight="1">
      <c r="A54" s="104" t="s">
        <v>92</v>
      </c>
      <c r="B54" s="104" t="s">
        <v>90</v>
      </c>
      <c r="C54" s="129" t="s">
        <v>91</v>
      </c>
      <c r="D54" s="12" t="s">
        <v>20</v>
      </c>
      <c r="E54" s="12" t="s">
        <v>22</v>
      </c>
      <c r="F54" s="12" t="s">
        <v>21</v>
      </c>
    </row>
    <row r="55" spans="1:6" s="39" customFormat="1" ht="15" customHeight="1">
      <c r="A55" s="41"/>
      <c r="B55" s="86"/>
      <c r="C55" s="85"/>
      <c r="D55" s="88"/>
      <c r="E55" s="88"/>
      <c r="F55" s="91"/>
    </row>
    <row r="56" spans="1:6" s="39" customFormat="1" ht="15" customHeight="1">
      <c r="A56" s="86"/>
      <c r="B56" s="86"/>
      <c r="C56" s="182"/>
      <c r="D56" s="83"/>
      <c r="E56" s="88"/>
      <c r="F56" s="91"/>
    </row>
    <row r="57" spans="1:6" ht="12.75">
      <c r="A57" s="7"/>
      <c r="B57" s="86"/>
      <c r="C57" s="175"/>
      <c r="D57" s="83"/>
      <c r="E57" s="88"/>
      <c r="F57" s="91"/>
    </row>
    <row r="58" spans="1:6" ht="12.75">
      <c r="A58" s="7"/>
      <c r="B58" s="86"/>
      <c r="C58" s="175"/>
      <c r="D58" s="83"/>
      <c r="E58" s="88"/>
      <c r="F58" s="91"/>
    </row>
    <row r="59" spans="1:6" ht="12.75">
      <c r="A59" s="7"/>
      <c r="B59" s="86"/>
      <c r="C59" s="175"/>
      <c r="D59" s="83"/>
      <c r="E59" s="88"/>
      <c r="F59" s="91"/>
    </row>
    <row r="60" spans="1:6" ht="12.75">
      <c r="A60" s="7"/>
      <c r="B60" s="86"/>
      <c r="C60" s="175"/>
      <c r="D60" s="83"/>
      <c r="E60" s="88"/>
      <c r="F60" s="91"/>
    </row>
    <row r="61" spans="1:6" ht="12.75">
      <c r="A61" s="7"/>
      <c r="B61" s="86"/>
      <c r="C61" s="175"/>
      <c r="D61" s="83"/>
      <c r="E61" s="88"/>
      <c r="F61" s="91"/>
    </row>
    <row r="62" spans="1:6" ht="12.75">
      <c r="A62" s="7"/>
      <c r="B62" s="86"/>
      <c r="C62" s="175"/>
      <c r="D62" s="83"/>
      <c r="E62" s="88"/>
      <c r="F62" s="91"/>
    </row>
    <row r="63" spans="1:6" ht="12.75">
      <c r="A63" s="7"/>
      <c r="B63" s="86"/>
      <c r="C63" s="175"/>
      <c r="D63" s="83"/>
      <c r="E63" s="88"/>
      <c r="F63" s="91"/>
    </row>
    <row r="64" spans="1:6" ht="12.75">
      <c r="A64" s="36"/>
      <c r="B64" s="98"/>
      <c r="C64" s="183"/>
      <c r="D64" s="99"/>
      <c r="E64" s="97"/>
      <c r="F64" s="91"/>
    </row>
    <row r="65" spans="1:6" ht="12.75">
      <c r="A65" s="41"/>
      <c r="B65" s="86"/>
      <c r="C65" s="175"/>
      <c r="D65" s="83"/>
      <c r="E65" s="83"/>
      <c r="F65" s="91"/>
    </row>
    <row r="66" spans="1:6" ht="24.75" customHeight="1">
      <c r="A66" s="100"/>
      <c r="B66" s="101"/>
      <c r="C66" s="175"/>
      <c r="D66" s="83"/>
      <c r="E66" s="83"/>
      <c r="F66" s="91"/>
    </row>
    <row r="67" spans="4:6" ht="12.75">
      <c r="D67" s="221" t="s">
        <v>63</v>
      </c>
      <c r="E67" s="222"/>
      <c r="F67" s="22">
        <f>SUM(D55:D66)</f>
        <v>0</v>
      </c>
    </row>
    <row r="68" spans="4:6" ht="15">
      <c r="D68" s="110"/>
      <c r="E68" s="28" t="s">
        <v>31</v>
      </c>
      <c r="F68" s="78"/>
    </row>
    <row r="69" spans="4:6" ht="15">
      <c r="D69" s="110"/>
      <c r="E69" s="40" t="s">
        <v>30</v>
      </c>
      <c r="F69" s="78"/>
    </row>
    <row r="70" spans="4:6" ht="15">
      <c r="D70" s="110"/>
      <c r="E70" s="40" t="s">
        <v>33</v>
      </c>
      <c r="F70" s="78"/>
    </row>
    <row r="72" spans="1:6" ht="18">
      <c r="A72" s="204" t="s">
        <v>6</v>
      </c>
      <c r="B72" s="204"/>
      <c r="E72" s="32"/>
      <c r="F72" s="45"/>
    </row>
    <row r="73" spans="1:6" ht="15.75" customHeight="1">
      <c r="A73" s="191" t="s">
        <v>7</v>
      </c>
      <c r="B73" s="242"/>
      <c r="C73" s="132"/>
      <c r="D73" s="44"/>
      <c r="E73" s="44"/>
      <c r="F73" s="44"/>
    </row>
    <row r="74" spans="1:6" s="135" customFormat="1" ht="24">
      <c r="A74" s="12" t="s">
        <v>66</v>
      </c>
      <c r="B74" s="116" t="s">
        <v>55</v>
      </c>
      <c r="C74" s="12" t="s">
        <v>19</v>
      </c>
      <c r="D74" s="12" t="s">
        <v>20</v>
      </c>
      <c r="E74" s="12" t="s">
        <v>22</v>
      </c>
      <c r="F74" s="12" t="s">
        <v>21</v>
      </c>
    </row>
    <row r="75" spans="1:6" s="39" customFormat="1" ht="12.75">
      <c r="A75" s="108"/>
      <c r="B75" s="109"/>
      <c r="C75" s="184"/>
      <c r="D75" s="41"/>
      <c r="E75" s="41"/>
      <c r="F75" s="29"/>
    </row>
    <row r="76" spans="1:6" ht="27" customHeight="1">
      <c r="A76" s="201" t="s">
        <v>8</v>
      </c>
      <c r="B76" s="202"/>
      <c r="C76" s="36"/>
      <c r="D76" s="36"/>
      <c r="E76" s="36"/>
      <c r="F76" s="37"/>
    </row>
    <row r="77" spans="1:6" s="136" customFormat="1" ht="24.75" customHeight="1">
      <c r="A77" s="104" t="s">
        <v>64</v>
      </c>
      <c r="B77" s="104" t="s">
        <v>51</v>
      </c>
      <c r="C77" s="104" t="s">
        <v>65</v>
      </c>
      <c r="D77" s="12" t="s">
        <v>20</v>
      </c>
      <c r="E77" s="12" t="s">
        <v>22</v>
      </c>
      <c r="F77" s="12" t="s">
        <v>21</v>
      </c>
    </row>
    <row r="78" spans="1:6" ht="12.75">
      <c r="A78" s="6"/>
      <c r="B78" s="133"/>
      <c r="C78" s="185"/>
      <c r="D78" s="107"/>
      <c r="E78" s="107"/>
      <c r="F78" s="71"/>
    </row>
    <row r="79" spans="1:6" ht="15" customHeight="1">
      <c r="A79" s="191" t="s">
        <v>9</v>
      </c>
      <c r="B79" s="209"/>
      <c r="C79" s="228"/>
      <c r="D79" s="229"/>
      <c r="E79" s="229"/>
      <c r="F79" s="229"/>
    </row>
    <row r="80" spans="1:6" s="165" customFormat="1" ht="22.5" customHeight="1">
      <c r="A80" s="104" t="s">
        <v>72</v>
      </c>
      <c r="B80" s="165" t="s">
        <v>73</v>
      </c>
      <c r="C80" s="104" t="s">
        <v>70</v>
      </c>
      <c r="D80" s="12" t="s">
        <v>20</v>
      </c>
      <c r="E80" s="12" t="s">
        <v>22</v>
      </c>
      <c r="F80" s="120" t="s">
        <v>21</v>
      </c>
    </row>
    <row r="81" spans="1:6" s="39" customFormat="1" ht="18.75" customHeight="1">
      <c r="A81" s="95"/>
      <c r="B81" s="95"/>
      <c r="C81" s="186"/>
      <c r="D81" s="96"/>
      <c r="E81" s="96"/>
      <c r="F81" s="71"/>
    </row>
    <row r="82" spans="1:6" ht="15.75" customHeight="1">
      <c r="A82" s="191" t="s">
        <v>10</v>
      </c>
      <c r="B82" s="209"/>
      <c r="C82" s="228"/>
      <c r="D82" s="229"/>
      <c r="E82" s="229"/>
      <c r="F82" s="229"/>
    </row>
    <row r="83" spans="1:6" s="39" customFormat="1" ht="24.75" customHeight="1">
      <c r="A83" s="117" t="s">
        <v>108</v>
      </c>
      <c r="B83" s="118" t="s">
        <v>109</v>
      </c>
      <c r="C83" s="141" t="s">
        <v>91</v>
      </c>
      <c r="D83" s="134" t="s">
        <v>20</v>
      </c>
      <c r="E83" s="134" t="s">
        <v>22</v>
      </c>
      <c r="F83" s="134" t="s">
        <v>21</v>
      </c>
    </row>
    <row r="84" spans="1:6" ht="12.75">
      <c r="A84" s="8"/>
      <c r="B84" s="49"/>
      <c r="C84" s="181"/>
      <c r="D84" s="27"/>
      <c r="E84" s="22"/>
      <c r="F84" s="30"/>
    </row>
    <row r="85" spans="1:6" s="93" customFormat="1" ht="12.75">
      <c r="A85" s="8"/>
      <c r="B85" s="49"/>
      <c r="C85" s="181"/>
      <c r="D85" s="27"/>
      <c r="E85" s="111"/>
      <c r="F85" s="112"/>
    </row>
    <row r="86" spans="1:6" s="93" customFormat="1" ht="27.75" customHeight="1">
      <c r="A86" s="223" t="s">
        <v>11</v>
      </c>
      <c r="B86" s="223"/>
      <c r="C86" s="223"/>
      <c r="D86" s="243"/>
      <c r="E86" s="244"/>
      <c r="F86" s="244"/>
    </row>
    <row r="87" spans="1:6" s="12" customFormat="1" ht="27.75" customHeight="1">
      <c r="A87" s="104" t="s">
        <v>108</v>
      </c>
      <c r="B87" s="104" t="s">
        <v>49</v>
      </c>
      <c r="C87" s="129" t="s">
        <v>91</v>
      </c>
      <c r="D87" s="12" t="s">
        <v>20</v>
      </c>
      <c r="E87" s="12" t="s">
        <v>22</v>
      </c>
      <c r="F87" s="12" t="s">
        <v>21</v>
      </c>
    </row>
    <row r="88" spans="1:6" s="93" customFormat="1" ht="15.75" customHeight="1">
      <c r="A88" s="137"/>
      <c r="B88" s="137"/>
      <c r="C88" s="138"/>
      <c r="D88" s="88"/>
      <c r="E88" s="139"/>
      <c r="F88" s="140"/>
    </row>
    <row r="89" spans="1:6" s="93" customFormat="1" ht="12.75">
      <c r="A89" s="6"/>
      <c r="B89" s="49"/>
      <c r="C89" s="181"/>
      <c r="D89" s="27"/>
      <c r="E89" s="111"/>
      <c r="F89" s="113"/>
    </row>
    <row r="90" spans="1:6" ht="24" customHeight="1">
      <c r="A90" s="191" t="s">
        <v>12</v>
      </c>
      <c r="B90" s="242"/>
      <c r="C90" s="89"/>
      <c r="D90" s="23"/>
      <c r="E90" s="142"/>
      <c r="F90" s="75"/>
    </row>
    <row r="91" spans="1:6" s="127" customFormat="1" ht="24">
      <c r="A91" s="134" t="s">
        <v>50</v>
      </c>
      <c r="B91" s="166" t="s">
        <v>51</v>
      </c>
      <c r="C91" s="125" t="s">
        <v>52</v>
      </c>
      <c r="D91" s="12" t="s">
        <v>53</v>
      </c>
      <c r="E91" s="12" t="s">
        <v>22</v>
      </c>
      <c r="F91" s="12" t="s">
        <v>54</v>
      </c>
    </row>
    <row r="92" spans="1:6" ht="12.75">
      <c r="A92" s="8"/>
      <c r="B92" s="49"/>
      <c r="C92" s="181"/>
      <c r="D92" s="12"/>
      <c r="E92" s="12"/>
      <c r="F92" s="12"/>
    </row>
    <row r="93" spans="1:6" ht="12.75">
      <c r="A93" s="25"/>
      <c r="B93" s="34"/>
      <c r="C93" s="24"/>
      <c r="D93" s="24"/>
      <c r="E93" s="114" t="s">
        <v>31</v>
      </c>
      <c r="F93" s="30">
        <f>SUM(C72,C76:C79,C86:C90)</f>
        <v>0</v>
      </c>
    </row>
    <row r="94" spans="1:6" ht="12.75">
      <c r="A94" s="25"/>
      <c r="B94" s="34"/>
      <c r="C94" s="24"/>
      <c r="D94" s="24"/>
      <c r="E94" s="40" t="s">
        <v>30</v>
      </c>
      <c r="F94" s="22">
        <f>SUM(D72,D76:D79,D86:D90)</f>
        <v>0</v>
      </c>
    </row>
    <row r="95" spans="1:6" ht="12.75">
      <c r="A95" s="1"/>
      <c r="E95" s="42" t="s">
        <v>33</v>
      </c>
      <c r="F95" s="43">
        <f>SUM(E72,E76:E79,E86)</f>
        <v>0</v>
      </c>
    </row>
    <row r="96" spans="1:6" ht="18">
      <c r="A96" s="204" t="s">
        <v>13</v>
      </c>
      <c r="B96" s="204"/>
      <c r="C96" s="204"/>
      <c r="E96" s="35"/>
      <c r="F96" s="81"/>
    </row>
    <row r="97" spans="1:6" ht="24">
      <c r="A97" s="106" t="s">
        <v>15</v>
      </c>
      <c r="E97" s="107"/>
      <c r="F97" s="96"/>
    </row>
    <row r="98" spans="1:6" s="12" customFormat="1" ht="36">
      <c r="A98" s="12" t="s">
        <v>87</v>
      </c>
      <c r="B98" s="12" t="s">
        <v>69</v>
      </c>
      <c r="C98" s="12" t="s">
        <v>105</v>
      </c>
      <c r="D98" s="12" t="s">
        <v>20</v>
      </c>
      <c r="E98" s="12" t="s">
        <v>22</v>
      </c>
      <c r="F98" s="12" t="s">
        <v>21</v>
      </c>
    </row>
    <row r="99" spans="1:6" ht="12.75">
      <c r="A99" s="31" t="s">
        <v>93</v>
      </c>
      <c r="B99" s="7"/>
      <c r="C99" s="105"/>
      <c r="D99" s="22"/>
      <c r="E99" s="22"/>
      <c r="F99" s="38"/>
    </row>
    <row r="100" spans="1:6" ht="12.75">
      <c r="A100" s="7" t="s">
        <v>94</v>
      </c>
      <c r="B100" s="7"/>
      <c r="C100" s="105"/>
      <c r="D100" s="22"/>
      <c r="E100" s="22"/>
      <c r="F100" s="38"/>
    </row>
    <row r="101" spans="1:6" ht="12.75">
      <c r="A101" s="7" t="s">
        <v>98</v>
      </c>
      <c r="B101" s="7"/>
      <c r="C101" s="105"/>
      <c r="D101" s="22"/>
      <c r="E101" s="22"/>
      <c r="F101" s="38"/>
    </row>
    <row r="102" spans="1:6" ht="12.75">
      <c r="A102" s="7" t="s">
        <v>89</v>
      </c>
      <c r="B102" s="7"/>
      <c r="C102" s="105"/>
      <c r="D102" s="22"/>
      <c r="E102" s="22"/>
      <c r="F102" s="38"/>
    </row>
    <row r="103" spans="1:6" ht="12.75">
      <c r="A103" s="7" t="s">
        <v>95</v>
      </c>
      <c r="B103" s="7"/>
      <c r="C103" s="105"/>
      <c r="D103" s="22"/>
      <c r="E103" s="22"/>
      <c r="F103" s="38"/>
    </row>
    <row r="104" spans="1:6" ht="12.75">
      <c r="A104" s="7" t="s">
        <v>99</v>
      </c>
      <c r="B104" s="7"/>
      <c r="C104" s="105"/>
      <c r="D104" s="22"/>
      <c r="E104" s="22"/>
      <c r="F104" s="38"/>
    </row>
    <row r="105" spans="1:6" ht="12.75">
      <c r="A105" s="7" t="s">
        <v>97</v>
      </c>
      <c r="B105" s="7"/>
      <c r="C105" s="105"/>
      <c r="D105" s="22"/>
      <c r="E105" s="22"/>
      <c r="F105" s="38"/>
    </row>
    <row r="106" spans="1:6" ht="12.75">
      <c r="A106" s="7" t="s">
        <v>88</v>
      </c>
      <c r="B106" s="7"/>
      <c r="C106" s="105"/>
      <c r="D106" s="22"/>
      <c r="E106" s="22"/>
      <c r="F106" s="38"/>
    </row>
    <row r="107" spans="1:6" ht="12.75">
      <c r="A107" s="7" t="s">
        <v>96</v>
      </c>
      <c r="B107" s="7"/>
      <c r="C107" s="105"/>
      <c r="D107" s="22"/>
      <c r="E107" s="22"/>
      <c r="F107" s="38"/>
    </row>
    <row r="108" spans="1:6" ht="12.75">
      <c r="A108" s="1"/>
      <c r="E108" s="28" t="s">
        <v>31</v>
      </c>
      <c r="F108" s="30">
        <f>SUM(D99:D107)</f>
        <v>0</v>
      </c>
    </row>
    <row r="109" spans="1:6" ht="12.75">
      <c r="A109" s="1"/>
      <c r="E109" s="40" t="s">
        <v>30</v>
      </c>
      <c r="F109" s="22">
        <f>SUM(E99:E107)</f>
        <v>0</v>
      </c>
    </row>
    <row r="110" spans="1:6" ht="12.75">
      <c r="A110" s="1"/>
      <c r="E110" s="40" t="s">
        <v>33</v>
      </c>
      <c r="F110" s="22">
        <f>SUM(F99:F107)</f>
        <v>0</v>
      </c>
    </row>
    <row r="112" spans="1:4" ht="19.5">
      <c r="A112" s="247" t="s">
        <v>106</v>
      </c>
      <c r="B112" s="247"/>
      <c r="C112" s="248">
        <f>F51+F65+F93+F108</f>
        <v>0</v>
      </c>
      <c r="D112" s="249"/>
    </row>
  </sheetData>
  <mergeCells count="42">
    <mergeCell ref="A11:B11"/>
    <mergeCell ref="B7:C7"/>
    <mergeCell ref="B8:C8"/>
    <mergeCell ref="A9:C9"/>
    <mergeCell ref="A10:B10"/>
    <mergeCell ref="A1:F1"/>
    <mergeCell ref="A3:B3"/>
    <mergeCell ref="C3:F3"/>
    <mergeCell ref="A6:C6"/>
    <mergeCell ref="A12:B12"/>
    <mergeCell ref="A13:B13"/>
    <mergeCell ref="A14:B14"/>
    <mergeCell ref="A15:B15"/>
    <mergeCell ref="A21:B21"/>
    <mergeCell ref="A22:B22"/>
    <mergeCell ref="A29:D29"/>
    <mergeCell ref="A39:B39"/>
    <mergeCell ref="A40:B40"/>
    <mergeCell ref="B41:C41"/>
    <mergeCell ref="B42:C42"/>
    <mergeCell ref="B43:C43"/>
    <mergeCell ref="B44:C44"/>
    <mergeCell ref="B45:C45"/>
    <mergeCell ref="C46:E46"/>
    <mergeCell ref="A47:B47"/>
    <mergeCell ref="A52:C52"/>
    <mergeCell ref="D52:E52"/>
    <mergeCell ref="A53:B53"/>
    <mergeCell ref="D67:E67"/>
    <mergeCell ref="A72:B72"/>
    <mergeCell ref="A73:B73"/>
    <mergeCell ref="A76:B76"/>
    <mergeCell ref="A79:B79"/>
    <mergeCell ref="C79:F79"/>
    <mergeCell ref="A82:B82"/>
    <mergeCell ref="C82:F82"/>
    <mergeCell ref="A86:C86"/>
    <mergeCell ref="D86:F86"/>
    <mergeCell ref="A90:B90"/>
    <mergeCell ref="A96:C96"/>
    <mergeCell ref="A112:B112"/>
    <mergeCell ref="C112:D1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5:F20"/>
  <sheetViews>
    <sheetView workbookViewId="0" topLeftCell="A1">
      <selection activeCell="A15" sqref="A15:IV18"/>
    </sheetView>
  </sheetViews>
  <sheetFormatPr defaultColWidth="11.00390625" defaultRowHeight="12.75"/>
  <sheetData>
    <row r="15" ht="12.75">
      <c r="A15" s="16" t="s">
        <v>18</v>
      </c>
    </row>
    <row r="16" ht="12.75">
      <c r="A16" s="19" t="s">
        <v>1</v>
      </c>
    </row>
    <row r="17" spans="1:6" ht="25.5">
      <c r="A17" s="2"/>
      <c r="B17" s="3" t="s">
        <v>19</v>
      </c>
      <c r="C17" s="4" t="s">
        <v>20</v>
      </c>
      <c r="D17" s="4" t="s">
        <v>22</v>
      </c>
      <c r="E17" s="5" t="s">
        <v>21</v>
      </c>
      <c r="F17" s="5" t="s">
        <v>32</v>
      </c>
    </row>
    <row r="18" spans="1:6" ht="12.75">
      <c r="A18" s="251" t="s">
        <v>2</v>
      </c>
      <c r="B18" s="252"/>
      <c r="C18" s="63"/>
      <c r="D18" s="63"/>
      <c r="E18" s="36"/>
      <c r="F18" s="64"/>
    </row>
    <row r="19" spans="1:6" ht="12.75">
      <c r="A19" s="6" t="s">
        <v>29</v>
      </c>
      <c r="B19" s="20">
        <v>37595</v>
      </c>
      <c r="C19" s="21"/>
      <c r="D19" s="21">
        <f>C19/9</f>
        <v>0</v>
      </c>
      <c r="E19" s="22">
        <f>C19-D19</f>
        <v>0</v>
      </c>
      <c r="F19" s="29"/>
    </row>
    <row r="20" spans="1:6" ht="12.75">
      <c r="A20" s="6" t="s">
        <v>29</v>
      </c>
      <c r="B20" s="20">
        <v>37609</v>
      </c>
      <c r="C20" s="21"/>
      <c r="D20" s="21">
        <f>C20/9</f>
        <v>0</v>
      </c>
      <c r="E20" s="22">
        <f>C20-D20</f>
        <v>0</v>
      </c>
      <c r="F20" s="29"/>
    </row>
  </sheetData>
  <mergeCells count="1">
    <mergeCell ref="A18:B1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Ministry of Education</cp:lastModifiedBy>
  <dcterms:created xsi:type="dcterms:W3CDTF">2006-04-28T00:03:16Z</dcterms:created>
  <cp:category/>
  <cp:version/>
  <cp:contentType/>
  <cp:contentStatus/>
</cp:coreProperties>
</file>