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YVID\Desktop\Finanzas\Final\"/>
    </mc:Choice>
  </mc:AlternateContent>
  <xr:revisionPtr revIDLastSave="0" documentId="13_ncr:1_{FFF4BAAD-8FFB-491D-90B3-45E5974CDA93}" xr6:coauthVersionLast="47" xr6:coauthVersionMax="47" xr10:uidLastSave="{00000000-0000-0000-0000-000000000000}"/>
  <bookViews>
    <workbookView xWindow="-120" yWindow="-120" windowWidth="20730" windowHeight="11160" xr2:uid="{AD5FFA2C-2136-4787-A35A-40E71EA33185}"/>
  </bookViews>
  <sheets>
    <sheet name="Presentación" sheetId="2" r:id="rId1"/>
    <sheet name="Flujo de Fondos Libres (FCF)" sheetId="1" r:id="rId2"/>
    <sheet name="CÁLCULO DE VALO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 l="1"/>
  <c r="E15" i="3" s="1"/>
  <c r="D12" i="3"/>
  <c r="E12" i="3" s="1"/>
  <c r="D13" i="3"/>
  <c r="E13" i="3" s="1"/>
  <c r="D14" i="3"/>
  <c r="E14" i="3" s="1"/>
  <c r="D11" i="3"/>
  <c r="E11" i="3" s="1"/>
  <c r="H10" i="1"/>
  <c r="I10" i="1"/>
  <c r="G10" i="1"/>
  <c r="H8" i="1"/>
  <c r="I8" i="1"/>
  <c r="G8" i="1"/>
  <c r="G7" i="1"/>
  <c r="E18" i="1"/>
  <c r="E20" i="1" s="1"/>
  <c r="E22" i="1" s="1"/>
  <c r="E15" i="1"/>
  <c r="I7" i="1" s="1"/>
  <c r="I9" i="1" s="1"/>
  <c r="I13" i="1" s="1"/>
  <c r="D15" i="1"/>
  <c r="H7" i="1" s="1"/>
  <c r="H9" i="1" s="1"/>
  <c r="H13" i="1" s="1"/>
  <c r="E9" i="1"/>
  <c r="D9" i="1"/>
  <c r="C17" i="3" l="1"/>
  <c r="D18" i="1"/>
  <c r="D20" i="1" s="1"/>
  <c r="D22" i="1" s="1"/>
</calcChain>
</file>

<file path=xl/sharedStrings.xml><?xml version="1.0" encoding="utf-8"?>
<sst xmlns="http://schemas.openxmlformats.org/spreadsheetml/2006/main" count="43" uniqueCount="41">
  <si>
    <t>Cuadro de Resultados</t>
  </si>
  <si>
    <t>Venta NetasCosto Merc. Y Prod. Vendidos</t>
  </si>
  <si>
    <t>MARGEN BRUTO</t>
  </si>
  <si>
    <t xml:space="preserve">Gatos de Comercialización </t>
  </si>
  <si>
    <t>Amortizaciones</t>
  </si>
  <si>
    <t>Rdos. De Inversiones en entes relacionados</t>
  </si>
  <si>
    <t>Intereses</t>
  </si>
  <si>
    <t>Gastos Financieros</t>
  </si>
  <si>
    <t>Impuesto a las Ganancias</t>
  </si>
  <si>
    <t>Resultados extraordinarios</t>
  </si>
  <si>
    <t>BENEFICIO NETO</t>
  </si>
  <si>
    <t>Año 1</t>
  </si>
  <si>
    <t>Año 2</t>
  </si>
  <si>
    <t>Gastos de Administración</t>
  </si>
  <si>
    <t>BENEFICIO ANTES DE INTERESES E IMPUESTOS</t>
  </si>
  <si>
    <t>Costo merc. Y prod. Vendidos</t>
  </si>
  <si>
    <t>BENEFICIO ANTES DE IMPUESTOS</t>
  </si>
  <si>
    <t>Dividendos</t>
  </si>
  <si>
    <t>A continuación, se utilizarán los datos públicos de la empresa San Miguel SA, una de las mayores compañías exportadoras de limón de la Argentina, a los efectos de expresar los
diferentes conceptos de flujos.</t>
  </si>
  <si>
    <t>BENEFICIOS RETENIDOS</t>
  </si>
  <si>
    <t>EJEMPLO</t>
  </si>
  <si>
    <t>Flujo de Fondos Libres</t>
  </si>
  <si>
    <t>BENEFICIO NETO DE LA EMPRESA SIN DEUDA</t>
  </si>
  <si>
    <t>Inversiones</t>
  </si>
  <si>
    <t>Variaciones de NOF</t>
  </si>
  <si>
    <t>FREE CASH FLOS (FCF)</t>
  </si>
  <si>
    <t>UNIVERSIDAD DISTRITAL FRANCISCO JOSÉ DE CALDAS</t>
  </si>
  <si>
    <t>ANÁLISIS Y DECISIONES FINANCIERAS</t>
  </si>
  <si>
    <t>INGENIERÍA INDUSTRIAL</t>
  </si>
  <si>
    <t xml:space="preserve">Tasa de Descuento </t>
  </si>
  <si>
    <t>Año</t>
  </si>
  <si>
    <t>Flujo de Caja (Millones)</t>
  </si>
  <si>
    <t>Descuento</t>
  </si>
  <si>
    <t>Flujo Descontado</t>
  </si>
  <si>
    <t>Valor Total</t>
  </si>
  <si>
    <t>Ejemplo</t>
  </si>
  <si>
    <t>Vamos a valorar la empresa Value Investing S.A. Esta empresa se dedica a la gestión de fondos de inversión siguiendo los postulados del value investing, por lo que tiene un gran futuro por delante. Sus flujos de caja esperados son los dados correspondientemente. Se estima que su valor residual en el año 4 será de 450 millones de euros. La tasa de descuento que utilizaremos será del 10%.</t>
  </si>
  <si>
    <t>CONCLUSIÓN: El resultado final del cálculo de la valoración mediante descuento de flujos de caja que vimos en este ejemplo es de 753,21 millones de pesos. Una forma de interpretar el resultado es que si comprásemos la empresa por 375,21 millones de pesos tendríamos una rentabilidad del 10% anual compuesto si la conservásemos hasta el año 24 cobrando los flujos de caja y la vendiésemos por 450 millones de euros en ese año.</t>
  </si>
  <si>
    <t>2021-1</t>
  </si>
  <si>
    <t>INTEGRANTES
ALVAREZ SILVA DEYVID LEONARDO 20152015052
ANGULO ANGULO BRAYAN 
20161015264
GARRIDO CARDONA MILTON DAYAN  20162015132
FINANZAS 2021</t>
  </si>
  <si>
    <t>EJEMPLO DESCUENTO DE FLUJO DE FONDOS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</si>
</sst>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164" formatCode="_-* #,##0.000_-;\-* #,##0.000_-;_-* &quot;-&quot;_-;_-@_-"/>
    <numFmt numFmtId="165" formatCode="_-&quot;$&quot;\ * #,##0.0000_-;\-&quot;$&quot;\ * #,##0.0000_-;_-&quot;$&quot;\ * &quot;-&quot;_-;_-@_-"/>
  </numFmts>
  <fonts count="17"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sz val="11"/>
      <color theme="0"/>
      <name val="Calibri"/>
      <family val="2"/>
      <scheme val="minor"/>
    </font>
    <font>
      <b/>
      <i/>
      <sz val="11"/>
      <color theme="1"/>
      <name val="Calibri"/>
      <family val="2"/>
      <scheme val="minor"/>
    </font>
    <font>
      <b/>
      <i/>
      <sz val="11"/>
      <color rgb="FF9C5700"/>
      <name val="Calibri"/>
      <family val="2"/>
      <scheme val="minor"/>
    </font>
    <font>
      <b/>
      <i/>
      <sz val="11"/>
      <color rgb="FF00B050"/>
      <name val="Calibri"/>
      <family val="2"/>
      <scheme val="minor"/>
    </font>
    <font>
      <b/>
      <i/>
      <sz val="11"/>
      <color rgb="FFFF0000"/>
      <name val="Calibri"/>
      <family val="2"/>
      <scheme val="minor"/>
    </font>
    <font>
      <sz val="14"/>
      <color theme="1"/>
      <name val="Calibri"/>
      <family val="2"/>
      <scheme val="minor"/>
    </font>
    <font>
      <b/>
      <i/>
      <sz val="24"/>
      <color theme="1"/>
      <name val="Calibri"/>
      <family val="2"/>
      <scheme val="minor"/>
    </font>
    <font>
      <b/>
      <i/>
      <sz val="14"/>
      <color theme="1"/>
      <name val="Calibri"/>
      <family val="2"/>
      <scheme val="minor"/>
    </font>
    <font>
      <b/>
      <i/>
      <sz val="12"/>
      <color theme="1"/>
      <name val="Calibri"/>
      <family val="2"/>
      <scheme val="minor"/>
    </font>
    <font>
      <b/>
      <i/>
      <sz val="11"/>
      <color rgb="FF006100"/>
      <name val="Calibri"/>
      <family val="2"/>
      <scheme val="minor"/>
    </font>
    <font>
      <b/>
      <i/>
      <sz val="16"/>
      <color theme="1"/>
      <name val="Calibri"/>
      <family val="2"/>
      <scheme val="minor"/>
    </font>
    <font>
      <i/>
      <sz val="13"/>
      <color theme="1"/>
      <name val="Calibri"/>
      <family val="2"/>
      <scheme val="minor"/>
    </font>
    <font>
      <b/>
      <i/>
      <sz val="11"/>
      <name val="Calibri"/>
      <family val="2"/>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7"/>
      </patternFill>
    </fill>
    <fill>
      <patternFill patternType="solid">
        <fgColor theme="7" tint="0.79998168889431442"/>
        <bgColor indexed="65"/>
      </patternFill>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41" fontId="1" fillId="0" borderId="0" applyFont="0" applyFill="0" applyBorder="0" applyAlignment="0" applyProtection="0"/>
    <xf numFmtId="42"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5" borderId="0" applyNumberFormat="0" applyBorder="0" applyAlignment="0" applyProtection="0"/>
  </cellStyleXfs>
  <cellXfs count="49">
    <xf numFmtId="0" fontId="0" fillId="0" borderId="0" xfId="0"/>
    <xf numFmtId="42" fontId="0" fillId="0" borderId="0" xfId="0" applyNumberFormat="1"/>
    <xf numFmtId="0" fontId="0" fillId="0" borderId="1" xfId="0" applyBorder="1"/>
    <xf numFmtId="42" fontId="0" fillId="0" borderId="1" xfId="2" applyFont="1" applyBorder="1"/>
    <xf numFmtId="42" fontId="0" fillId="0" borderId="1" xfId="0" applyNumberFormat="1" applyBorder="1"/>
    <xf numFmtId="0" fontId="5" fillId="0" borderId="1" xfId="0" applyFont="1" applyBorder="1"/>
    <xf numFmtId="0" fontId="6" fillId="3" borderId="1" xfId="4" applyFont="1" applyBorder="1" applyAlignment="1">
      <alignment horizontal="center"/>
    </xf>
    <xf numFmtId="42" fontId="1" fillId="5" borderId="1" xfId="6" applyNumberFormat="1" applyBorder="1"/>
    <xf numFmtId="0" fontId="5" fillId="5" borderId="1" xfId="6" applyFont="1" applyBorder="1"/>
    <xf numFmtId="42" fontId="7" fillId="5" borderId="1" xfId="6" applyNumberFormat="1" applyFont="1" applyBorder="1"/>
    <xf numFmtId="42" fontId="8" fillId="5" borderId="1" xfId="6" applyNumberFormat="1" applyFont="1" applyBorder="1"/>
    <xf numFmtId="0" fontId="0" fillId="6" borderId="0" xfId="0" applyFill="1"/>
    <xf numFmtId="0" fontId="0" fillId="6" borderId="8" xfId="0" applyFill="1" applyBorder="1"/>
    <xf numFmtId="0" fontId="0" fillId="6" borderId="9" xfId="0" applyFill="1" applyBorder="1"/>
    <xf numFmtId="0" fontId="0" fillId="6" borderId="10" xfId="0" applyFill="1" applyBorder="1"/>
    <xf numFmtId="0" fontId="0" fillId="6" borderId="11" xfId="0" applyFill="1" applyBorder="1"/>
    <xf numFmtId="0" fontId="0" fillId="6" borderId="0" xfId="0" applyFill="1" applyBorder="1"/>
    <xf numFmtId="0" fontId="0" fillId="6" borderId="12" xfId="0" applyFill="1" applyBorder="1"/>
    <xf numFmtId="0" fontId="0" fillId="6" borderId="13" xfId="0" applyFill="1" applyBorder="1"/>
    <xf numFmtId="0" fontId="0" fillId="6" borderId="14" xfId="0" applyFill="1" applyBorder="1"/>
    <xf numFmtId="0" fontId="0" fillId="6" borderId="15" xfId="0" applyFill="1" applyBorder="1"/>
    <xf numFmtId="0" fontId="11" fillId="6" borderId="0" xfId="0" applyFont="1" applyFill="1" applyBorder="1" applyAlignment="1">
      <alignment horizontal="center"/>
    </xf>
    <xf numFmtId="164" fontId="0" fillId="0" borderId="1" xfId="1" applyNumberFormat="1" applyFont="1" applyBorder="1"/>
    <xf numFmtId="164" fontId="3" fillId="3" borderId="1" xfId="4" applyNumberFormat="1" applyBorder="1"/>
    <xf numFmtId="0" fontId="4" fillId="4" borderId="1" xfId="5" applyBorder="1" applyAlignment="1">
      <alignment horizontal="center"/>
    </xf>
    <xf numFmtId="0" fontId="13" fillId="2" borderId="1" xfId="3" applyFont="1" applyBorder="1" applyAlignment="1">
      <alignment horizontal="center"/>
    </xf>
    <xf numFmtId="0" fontId="0" fillId="0" borderId="1" xfId="0" applyBorder="1" applyAlignment="1">
      <alignment horizontal="center"/>
    </xf>
    <xf numFmtId="9" fontId="13" fillId="2" borderId="1" xfId="3" applyNumberFormat="1" applyFont="1" applyBorder="1" applyAlignment="1">
      <alignment horizontal="center"/>
    </xf>
    <xf numFmtId="42" fontId="3" fillId="3" borderId="1" xfId="2" applyFont="1" applyFill="1" applyBorder="1"/>
    <xf numFmtId="165" fontId="0" fillId="0" borderId="1" xfId="2" applyNumberFormat="1" applyFont="1" applyBorder="1"/>
    <xf numFmtId="165" fontId="3" fillId="3" borderId="1" xfId="2" applyNumberFormat="1" applyFont="1" applyFill="1" applyBorder="1"/>
    <xf numFmtId="165" fontId="13" fillId="2" borderId="1" xfId="2" applyNumberFormat="1" applyFont="1" applyFill="1" applyBorder="1" applyAlignment="1">
      <alignment horizontal="center"/>
    </xf>
    <xf numFmtId="0" fontId="3" fillId="3" borderId="1" xfId="4" applyBorder="1" applyAlignment="1">
      <alignment horizontal="center"/>
    </xf>
    <xf numFmtId="0" fontId="10" fillId="6" borderId="0" xfId="0" applyFont="1" applyFill="1" applyBorder="1" applyAlignment="1">
      <alignment horizontal="center" vertical="center" wrapText="1"/>
    </xf>
    <xf numFmtId="0" fontId="11" fillId="6" borderId="0" xfId="0" applyFont="1" applyFill="1" applyBorder="1" applyAlignment="1">
      <alignment horizontal="center"/>
    </xf>
    <xf numFmtId="0" fontId="12" fillId="6" borderId="0" xfId="0" applyFont="1" applyFill="1" applyBorder="1" applyAlignment="1">
      <alignment horizont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2" fillId="0" borderId="1" xfId="0" applyFont="1" applyBorder="1" applyAlignment="1">
      <alignment horizontal="center"/>
    </xf>
    <xf numFmtId="0" fontId="9" fillId="0" borderId="1" xfId="0" applyFont="1" applyBorder="1" applyAlignment="1">
      <alignment horizontal="left" wrapText="1"/>
    </xf>
    <xf numFmtId="0" fontId="14" fillId="0" borderId="1" xfId="0" applyFont="1" applyBorder="1" applyAlignment="1">
      <alignment horizontal="center"/>
    </xf>
    <xf numFmtId="0" fontId="9" fillId="0" borderId="1" xfId="0" applyFont="1" applyBorder="1" applyAlignment="1">
      <alignment horizontal="left" vertical="center" wrapText="1"/>
    </xf>
    <xf numFmtId="0" fontId="16" fillId="7" borderId="1" xfId="4" applyFont="1" applyFill="1" applyBorder="1" applyAlignment="1">
      <alignment horizontal="center"/>
    </xf>
    <xf numFmtId="0" fontId="12" fillId="6" borderId="0" xfId="0" applyFont="1" applyFill="1" applyBorder="1" applyAlignment="1"/>
    <xf numFmtId="0" fontId="12" fillId="6" borderId="0" xfId="0" applyFont="1" applyFill="1" applyBorder="1" applyAlignment="1">
      <alignment horizontal="center" wrapText="1"/>
    </xf>
  </cellXfs>
  <cellStyles count="7">
    <cellStyle name="20% - Énfasis4" xfId="6" builtinId="42"/>
    <cellStyle name="Bueno" xfId="3" builtinId="26"/>
    <cellStyle name="Énfasis4" xfId="5" builtinId="41"/>
    <cellStyle name="Millares [0]" xfId="1" builtinId="6"/>
    <cellStyle name="Moneda [0]" xfId="2" builtinId="7"/>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73489</xdr:colOff>
      <xdr:row>2</xdr:row>
      <xdr:rowOff>104775</xdr:rowOff>
    </xdr:from>
    <xdr:to>
      <xdr:col>15</xdr:col>
      <xdr:colOff>506150</xdr:colOff>
      <xdr:row>11</xdr:row>
      <xdr:rowOff>219075</xdr:rowOff>
    </xdr:to>
    <xdr:pic>
      <xdr:nvPicPr>
        <xdr:cNvPr id="3" name="Imagen 2">
          <a:extLst>
            <a:ext uri="{FF2B5EF4-FFF2-40B4-BE49-F238E27FC236}">
              <a16:creationId xmlns:a16="http://schemas.microsoft.com/office/drawing/2014/main" id="{A66FC63D-4247-4696-92BD-2B69F0D1D9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88989" y="495300"/>
          <a:ext cx="1956661" cy="1924050"/>
        </a:xfrm>
        <a:prstGeom prst="rect">
          <a:avLst/>
        </a:prstGeom>
      </xdr:spPr>
    </xdr:pic>
    <xdr:clientData/>
  </xdr:twoCellAnchor>
  <xdr:twoCellAnchor editAs="oneCell">
    <xdr:from>
      <xdr:col>0</xdr:col>
      <xdr:colOff>548447</xdr:colOff>
      <xdr:row>0</xdr:row>
      <xdr:rowOff>9524</xdr:rowOff>
    </xdr:from>
    <xdr:to>
      <xdr:col>4</xdr:col>
      <xdr:colOff>495300</xdr:colOff>
      <xdr:row>13</xdr:row>
      <xdr:rowOff>137352</xdr:rowOff>
    </xdr:to>
    <xdr:pic>
      <xdr:nvPicPr>
        <xdr:cNvPr id="5" name="Imagen 4">
          <a:extLst>
            <a:ext uri="{FF2B5EF4-FFF2-40B4-BE49-F238E27FC236}">
              <a16:creationId xmlns:a16="http://schemas.microsoft.com/office/drawing/2014/main" id="{39484A44-C0D0-45C5-B0B1-D6D0ABD424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8447" y="9524"/>
          <a:ext cx="2804353" cy="28043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038EA-3431-491D-A035-9ACD42979103}">
  <dimension ref="A1:Q23"/>
  <sheetViews>
    <sheetView tabSelected="1" topLeftCell="A10" workbookViewId="0">
      <selection activeCell="F10" sqref="F10:L10"/>
    </sheetView>
  </sheetViews>
  <sheetFormatPr baseColWidth="10" defaultColWidth="0" defaultRowHeight="15" zeroHeight="1" x14ac:dyDescent="0.25"/>
  <cols>
    <col min="1" max="1" width="8.5703125" customWidth="1"/>
    <col min="2" max="17" width="11.42578125" customWidth="1"/>
    <col min="18" max="16384" width="11.42578125" hidden="1"/>
  </cols>
  <sheetData>
    <row r="1" spans="1:17" ht="15.75" thickBot="1" x14ac:dyDescent="0.3">
      <c r="A1" s="11"/>
      <c r="B1" s="11"/>
      <c r="C1" s="11"/>
      <c r="D1" s="11"/>
      <c r="E1" s="11"/>
      <c r="F1" s="11"/>
      <c r="G1" s="11"/>
      <c r="H1" s="11"/>
      <c r="I1" s="11"/>
      <c r="J1" s="11"/>
      <c r="K1" s="11"/>
      <c r="L1" s="11"/>
      <c r="M1" s="11"/>
      <c r="N1" s="11"/>
      <c r="O1" s="11"/>
      <c r="P1" s="11"/>
      <c r="Q1" s="11"/>
    </row>
    <row r="2" spans="1:17" x14ac:dyDescent="0.25">
      <c r="A2" s="11"/>
      <c r="B2" s="12"/>
      <c r="C2" s="13"/>
      <c r="D2" s="13"/>
      <c r="E2" s="13"/>
      <c r="F2" s="13"/>
      <c r="G2" s="13"/>
      <c r="H2" s="13"/>
      <c r="I2" s="13"/>
      <c r="J2" s="13"/>
      <c r="K2" s="13"/>
      <c r="L2" s="13"/>
      <c r="M2" s="13"/>
      <c r="N2" s="13"/>
      <c r="O2" s="13"/>
      <c r="P2" s="14"/>
      <c r="Q2" s="11"/>
    </row>
    <row r="3" spans="1:17" x14ac:dyDescent="0.25">
      <c r="A3" s="11"/>
      <c r="B3" s="15"/>
      <c r="C3" s="16"/>
      <c r="D3" s="16"/>
      <c r="E3" s="16"/>
      <c r="F3" s="16"/>
      <c r="G3" s="16"/>
      <c r="H3" s="16"/>
      <c r="I3" s="16"/>
      <c r="J3" s="16"/>
      <c r="K3" s="16"/>
      <c r="L3" s="16"/>
      <c r="M3" s="16"/>
      <c r="N3" s="16"/>
      <c r="O3" s="16"/>
      <c r="P3" s="17"/>
      <c r="Q3" s="11"/>
    </row>
    <row r="4" spans="1:17" x14ac:dyDescent="0.25">
      <c r="A4" s="11"/>
      <c r="B4" s="15"/>
      <c r="C4" s="16"/>
      <c r="D4" s="16"/>
      <c r="E4" s="16"/>
      <c r="F4" s="33" t="s">
        <v>40</v>
      </c>
      <c r="G4" s="33"/>
      <c r="H4" s="33"/>
      <c r="I4" s="33"/>
      <c r="J4" s="33"/>
      <c r="K4" s="33"/>
      <c r="L4" s="33"/>
      <c r="M4" s="16"/>
      <c r="N4" s="16"/>
      <c r="O4" s="16"/>
      <c r="P4" s="17"/>
      <c r="Q4" s="11"/>
    </row>
    <row r="5" spans="1:17" x14ac:dyDescent="0.25">
      <c r="A5" s="11"/>
      <c r="B5" s="15"/>
      <c r="C5" s="16"/>
      <c r="D5" s="16"/>
      <c r="E5" s="16"/>
      <c r="F5" s="33"/>
      <c r="G5" s="33"/>
      <c r="H5" s="33"/>
      <c r="I5" s="33"/>
      <c r="J5" s="33"/>
      <c r="K5" s="33"/>
      <c r="L5" s="33"/>
      <c r="M5" s="16"/>
      <c r="N5" s="16"/>
      <c r="O5" s="16"/>
      <c r="P5" s="17"/>
      <c r="Q5" s="11"/>
    </row>
    <row r="6" spans="1:17" x14ac:dyDescent="0.25">
      <c r="A6" s="11"/>
      <c r="B6" s="15"/>
      <c r="C6" s="16"/>
      <c r="D6" s="16"/>
      <c r="E6" s="16"/>
      <c r="F6" s="33"/>
      <c r="G6" s="33"/>
      <c r="H6" s="33"/>
      <c r="I6" s="33"/>
      <c r="J6" s="33"/>
      <c r="K6" s="33"/>
      <c r="L6" s="33"/>
      <c r="M6" s="16"/>
      <c r="N6" s="16"/>
      <c r="O6" s="16"/>
      <c r="P6" s="17"/>
      <c r="Q6" s="11"/>
    </row>
    <row r="7" spans="1:17" x14ac:dyDescent="0.25">
      <c r="A7" s="11"/>
      <c r="B7" s="15"/>
      <c r="C7" s="16"/>
      <c r="D7" s="16"/>
      <c r="E7" s="16"/>
      <c r="F7" s="33"/>
      <c r="G7" s="33"/>
      <c r="H7" s="33"/>
      <c r="I7" s="33"/>
      <c r="J7" s="33"/>
      <c r="K7" s="33"/>
      <c r="L7" s="33"/>
      <c r="M7" s="16"/>
      <c r="N7" s="16"/>
      <c r="O7" s="16"/>
      <c r="P7" s="17"/>
      <c r="Q7" s="11"/>
    </row>
    <row r="8" spans="1:17" x14ac:dyDescent="0.25">
      <c r="A8" s="11"/>
      <c r="B8" s="15"/>
      <c r="C8" s="16"/>
      <c r="D8" s="16"/>
      <c r="E8" s="16"/>
      <c r="F8" s="33"/>
      <c r="G8" s="33"/>
      <c r="H8" s="33"/>
      <c r="I8" s="33"/>
      <c r="J8" s="33"/>
      <c r="K8" s="33"/>
      <c r="L8" s="33"/>
      <c r="M8" s="16"/>
      <c r="N8" s="16"/>
      <c r="O8" s="16"/>
      <c r="P8" s="17"/>
      <c r="Q8" s="11"/>
    </row>
    <row r="9" spans="1:17" x14ac:dyDescent="0.25">
      <c r="A9" s="11"/>
      <c r="B9" s="15"/>
      <c r="C9" s="16"/>
      <c r="D9" s="16"/>
      <c r="E9" s="16"/>
      <c r="F9" s="16"/>
      <c r="G9" s="16"/>
      <c r="H9" s="16"/>
      <c r="I9" s="16"/>
      <c r="J9" s="16"/>
      <c r="K9" s="16"/>
      <c r="L9" s="16"/>
      <c r="M9" s="16"/>
      <c r="N9" s="16"/>
      <c r="O9" s="16"/>
      <c r="P9" s="17"/>
      <c r="Q9" s="11"/>
    </row>
    <row r="10" spans="1:17" ht="18.75" x14ac:dyDescent="0.3">
      <c r="A10" s="11"/>
      <c r="B10" s="15"/>
      <c r="C10" s="16"/>
      <c r="D10" s="16"/>
      <c r="E10" s="16"/>
      <c r="F10" s="34" t="s">
        <v>27</v>
      </c>
      <c r="G10" s="34"/>
      <c r="H10" s="34"/>
      <c r="I10" s="34"/>
      <c r="J10" s="34"/>
      <c r="K10" s="34"/>
      <c r="L10" s="34"/>
      <c r="M10" s="16"/>
      <c r="N10" s="16"/>
      <c r="O10" s="16"/>
      <c r="P10" s="17"/>
      <c r="Q10" s="11"/>
    </row>
    <row r="11" spans="1:17" ht="18.75" x14ac:dyDescent="0.3">
      <c r="A11" s="11"/>
      <c r="B11" s="15"/>
      <c r="C11" s="16"/>
      <c r="D11" s="16"/>
      <c r="E11" s="16"/>
      <c r="F11" s="34" t="s">
        <v>28</v>
      </c>
      <c r="G11" s="34"/>
      <c r="H11" s="34"/>
      <c r="I11" s="34"/>
      <c r="J11" s="34"/>
      <c r="K11" s="34"/>
      <c r="L11" s="34"/>
      <c r="M11" s="16"/>
      <c r="N11" s="16"/>
      <c r="O11" s="16"/>
      <c r="P11" s="17"/>
      <c r="Q11" s="11"/>
    </row>
    <row r="12" spans="1:17" ht="18.75" x14ac:dyDescent="0.3">
      <c r="A12" s="11"/>
      <c r="B12" s="15"/>
      <c r="C12" s="16"/>
      <c r="D12" s="16"/>
      <c r="E12" s="16"/>
      <c r="F12" s="34" t="s">
        <v>26</v>
      </c>
      <c r="G12" s="34"/>
      <c r="H12" s="34"/>
      <c r="I12" s="34"/>
      <c r="J12" s="34"/>
      <c r="K12" s="34"/>
      <c r="L12" s="34"/>
      <c r="M12" s="16"/>
      <c r="N12" s="16"/>
      <c r="O12" s="16"/>
      <c r="P12" s="17"/>
      <c r="Q12" s="11"/>
    </row>
    <row r="13" spans="1:17" ht="18.75" x14ac:dyDescent="0.3">
      <c r="A13" s="11"/>
      <c r="B13" s="15"/>
      <c r="C13" s="16"/>
      <c r="D13" s="16"/>
      <c r="E13" s="16"/>
      <c r="F13" s="21"/>
      <c r="G13" s="21"/>
      <c r="H13" s="21"/>
      <c r="I13" s="21"/>
      <c r="J13" s="21"/>
      <c r="K13" s="21"/>
      <c r="L13" s="21"/>
      <c r="M13" s="16"/>
      <c r="N13" s="16"/>
      <c r="O13" s="16"/>
      <c r="P13" s="17"/>
      <c r="Q13" s="11"/>
    </row>
    <row r="14" spans="1:17" ht="18.75" x14ac:dyDescent="0.3">
      <c r="A14" s="11"/>
      <c r="B14" s="15"/>
      <c r="C14" s="16"/>
      <c r="D14" s="16"/>
      <c r="E14" s="16"/>
      <c r="F14" s="34" t="s">
        <v>38</v>
      </c>
      <c r="G14" s="34"/>
      <c r="H14" s="34"/>
      <c r="I14" s="34"/>
      <c r="J14" s="34"/>
      <c r="K14" s="34"/>
      <c r="L14" s="34"/>
      <c r="M14" s="16"/>
      <c r="N14" s="16"/>
      <c r="O14" s="16"/>
      <c r="P14" s="17"/>
      <c r="Q14" s="11"/>
    </row>
    <row r="15" spans="1:17" ht="18.75" x14ac:dyDescent="0.3">
      <c r="A15" s="11"/>
      <c r="B15" s="15"/>
      <c r="C15" s="16"/>
      <c r="D15" s="16"/>
      <c r="E15" s="16"/>
      <c r="F15" s="21"/>
      <c r="G15" s="21"/>
      <c r="H15" s="21"/>
      <c r="I15" s="21"/>
      <c r="J15" s="21"/>
      <c r="K15" s="21"/>
      <c r="L15" s="21"/>
      <c r="M15" s="16"/>
      <c r="N15" s="16"/>
      <c r="O15" s="16"/>
      <c r="P15" s="17"/>
      <c r="Q15" s="11"/>
    </row>
    <row r="16" spans="1:17" ht="15.75" x14ac:dyDescent="0.25">
      <c r="A16" s="11"/>
      <c r="B16" s="15"/>
      <c r="C16" s="16"/>
      <c r="D16" s="16"/>
      <c r="E16" s="16"/>
      <c r="F16" s="47"/>
      <c r="G16" s="48" t="s">
        <v>39</v>
      </c>
      <c r="H16" s="35"/>
      <c r="I16" s="35"/>
      <c r="J16" s="35"/>
      <c r="K16" s="35"/>
      <c r="L16" s="47"/>
      <c r="M16" s="16"/>
      <c r="N16" s="16"/>
      <c r="O16" s="16"/>
      <c r="P16" s="17"/>
      <c r="Q16" s="11"/>
    </row>
    <row r="17" spans="1:17" x14ac:dyDescent="0.25">
      <c r="A17" s="11"/>
      <c r="B17" s="15"/>
      <c r="C17" s="16"/>
      <c r="D17" s="16"/>
      <c r="E17" s="16"/>
      <c r="F17" s="16"/>
      <c r="G17" s="35"/>
      <c r="H17" s="35"/>
      <c r="I17" s="35"/>
      <c r="J17" s="35"/>
      <c r="K17" s="35"/>
      <c r="L17" s="16"/>
      <c r="M17" s="16"/>
      <c r="N17" s="16"/>
      <c r="O17" s="16"/>
      <c r="P17" s="17"/>
      <c r="Q17" s="11"/>
    </row>
    <row r="18" spans="1:17" x14ac:dyDescent="0.25">
      <c r="A18" s="11"/>
      <c r="B18" s="15"/>
      <c r="C18" s="16"/>
      <c r="D18" s="16"/>
      <c r="E18" s="16"/>
      <c r="F18" s="16"/>
      <c r="G18" s="35"/>
      <c r="H18" s="35"/>
      <c r="I18" s="35"/>
      <c r="J18" s="35"/>
      <c r="K18" s="35"/>
      <c r="L18" s="16"/>
      <c r="M18" s="16"/>
      <c r="N18" s="16"/>
      <c r="O18" s="16"/>
      <c r="P18" s="17"/>
      <c r="Q18" s="11"/>
    </row>
    <row r="19" spans="1:17" x14ac:dyDescent="0.25">
      <c r="A19" s="11"/>
      <c r="B19" s="15"/>
      <c r="C19" s="16"/>
      <c r="D19" s="16"/>
      <c r="E19" s="16"/>
      <c r="F19" s="16"/>
      <c r="G19" s="35"/>
      <c r="H19" s="35"/>
      <c r="I19" s="35"/>
      <c r="J19" s="35"/>
      <c r="K19" s="35"/>
      <c r="L19" s="16"/>
      <c r="M19" s="16"/>
      <c r="N19" s="16"/>
      <c r="O19" s="16"/>
      <c r="P19" s="17"/>
      <c r="Q19" s="11"/>
    </row>
    <row r="20" spans="1:17" x14ac:dyDescent="0.25">
      <c r="A20" s="11"/>
      <c r="B20" s="15"/>
      <c r="C20" s="16"/>
      <c r="D20" s="16"/>
      <c r="E20" s="16"/>
      <c r="F20" s="16"/>
      <c r="G20" s="35"/>
      <c r="H20" s="35"/>
      <c r="I20" s="35"/>
      <c r="J20" s="35"/>
      <c r="K20" s="35"/>
      <c r="L20" s="16"/>
      <c r="M20" s="16"/>
      <c r="N20" s="16"/>
      <c r="O20" s="16"/>
      <c r="P20" s="17"/>
      <c r="Q20" s="11"/>
    </row>
    <row r="21" spans="1:17" x14ac:dyDescent="0.25">
      <c r="A21" s="11"/>
      <c r="B21" s="15"/>
      <c r="C21" s="16"/>
      <c r="D21" s="16"/>
      <c r="E21" s="16"/>
      <c r="F21" s="16"/>
      <c r="G21" s="35"/>
      <c r="H21" s="35"/>
      <c r="I21" s="35"/>
      <c r="J21" s="35"/>
      <c r="K21" s="35"/>
      <c r="L21" s="16"/>
      <c r="M21" s="16"/>
      <c r="N21" s="16"/>
      <c r="O21" s="16"/>
      <c r="P21" s="17"/>
      <c r="Q21" s="11"/>
    </row>
    <row r="22" spans="1:17" ht="15.75" thickBot="1" x14ac:dyDescent="0.3">
      <c r="A22" s="11"/>
      <c r="B22" s="18"/>
      <c r="C22" s="19"/>
      <c r="D22" s="19"/>
      <c r="E22" s="19"/>
      <c r="F22" s="19"/>
      <c r="G22" s="19"/>
      <c r="H22" s="19"/>
      <c r="I22" s="19"/>
      <c r="J22" s="19"/>
      <c r="K22" s="19"/>
      <c r="L22" s="19"/>
      <c r="M22" s="19"/>
      <c r="N22" s="19"/>
      <c r="O22" s="19"/>
      <c r="P22" s="20"/>
      <c r="Q22" s="11"/>
    </row>
    <row r="23" spans="1:17" x14ac:dyDescent="0.25">
      <c r="A23" s="11"/>
      <c r="B23" s="11"/>
      <c r="C23" s="11"/>
      <c r="D23" s="11"/>
      <c r="E23" s="11"/>
      <c r="F23" s="11"/>
      <c r="G23" s="11"/>
      <c r="H23" s="11"/>
      <c r="I23" s="11"/>
      <c r="J23" s="11"/>
      <c r="K23" s="11"/>
      <c r="L23" s="11"/>
      <c r="M23" s="11"/>
      <c r="N23" s="11"/>
      <c r="O23" s="11"/>
      <c r="P23" s="11"/>
      <c r="Q23" s="11"/>
    </row>
  </sheetData>
  <mergeCells count="6">
    <mergeCell ref="F4:L8"/>
    <mergeCell ref="F12:L12"/>
    <mergeCell ref="F14:L14"/>
    <mergeCell ref="F11:L11"/>
    <mergeCell ref="F10:L10"/>
    <mergeCell ref="G16:K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6AAD5-0D9B-4610-846D-5073B5B80F1B}">
  <dimension ref="B2:L22"/>
  <sheetViews>
    <sheetView topLeftCell="A16" workbookViewId="0">
      <selection activeCell="C9" sqref="C9:E9"/>
    </sheetView>
  </sheetViews>
  <sheetFormatPr baseColWidth="10" defaultRowHeight="15" x14ac:dyDescent="0.25"/>
  <cols>
    <col min="3" max="3" width="41.42578125" bestFit="1" customWidth="1"/>
    <col min="4" max="4" width="15.5703125" bestFit="1" customWidth="1"/>
    <col min="5" max="5" width="14" bestFit="1" customWidth="1"/>
    <col min="7" max="7" width="41.42578125" bestFit="1" customWidth="1"/>
    <col min="8" max="8" width="14" bestFit="1" customWidth="1"/>
    <col min="9" max="9" width="13" bestFit="1" customWidth="1"/>
  </cols>
  <sheetData>
    <row r="2" spans="2:12" ht="15" customHeight="1" x14ac:dyDescent="0.25">
      <c r="B2" s="42" t="s">
        <v>20</v>
      </c>
      <c r="C2" s="42"/>
      <c r="D2" s="42"/>
      <c r="E2" s="42"/>
      <c r="F2" s="42"/>
      <c r="G2" s="42"/>
      <c r="H2" s="42"/>
      <c r="I2" s="42"/>
      <c r="J2" s="42"/>
      <c r="K2" s="42"/>
      <c r="L2" s="42"/>
    </row>
    <row r="3" spans="2:12" x14ac:dyDescent="0.25">
      <c r="B3" s="36" t="s">
        <v>18</v>
      </c>
      <c r="C3" s="37"/>
      <c r="D3" s="37"/>
      <c r="E3" s="37"/>
      <c r="F3" s="37"/>
      <c r="G3" s="37"/>
      <c r="H3" s="37"/>
      <c r="I3" s="37"/>
      <c r="J3" s="37"/>
      <c r="K3" s="37"/>
      <c r="L3" s="38"/>
    </row>
    <row r="4" spans="2:12" x14ac:dyDescent="0.25">
      <c r="B4" s="39"/>
      <c r="C4" s="40"/>
      <c r="D4" s="40"/>
      <c r="E4" s="40"/>
      <c r="F4" s="40"/>
      <c r="G4" s="40"/>
      <c r="H4" s="40"/>
      <c r="I4" s="40"/>
      <c r="J4" s="40"/>
      <c r="K4" s="40"/>
      <c r="L4" s="41"/>
    </row>
    <row r="6" spans="2:12" x14ac:dyDescent="0.25">
      <c r="C6" s="46" t="s">
        <v>0</v>
      </c>
      <c r="D6" s="46" t="s">
        <v>11</v>
      </c>
      <c r="E6" s="46" t="s">
        <v>12</v>
      </c>
      <c r="G6" s="6" t="s">
        <v>21</v>
      </c>
      <c r="H6" s="6" t="s">
        <v>11</v>
      </c>
      <c r="I6" s="6" t="s">
        <v>12</v>
      </c>
    </row>
    <row r="7" spans="2:12" x14ac:dyDescent="0.25">
      <c r="C7" s="2" t="s">
        <v>1</v>
      </c>
      <c r="D7" s="3">
        <v>215749464</v>
      </c>
      <c r="E7" s="3">
        <v>222860437</v>
      </c>
      <c r="G7" s="8" t="str">
        <f>C15</f>
        <v>BENEFICIO ANTES DE INTERESES E IMPUESTOS</v>
      </c>
      <c r="H7" s="9">
        <f t="shared" ref="H7:I7" si="0">D15</f>
        <v>30404929</v>
      </c>
      <c r="I7" s="9">
        <f t="shared" si="0"/>
        <v>31822996</v>
      </c>
    </row>
    <row r="8" spans="2:12" x14ac:dyDescent="0.25">
      <c r="C8" s="2" t="s">
        <v>15</v>
      </c>
      <c r="D8" s="3">
        <v>133624213</v>
      </c>
      <c r="E8" s="3">
        <v>153200797</v>
      </c>
      <c r="G8" s="2" t="str">
        <f>C19</f>
        <v>Impuesto a las Ganancias</v>
      </c>
      <c r="H8" s="3">
        <f t="shared" ref="H8:I8" si="1">D19</f>
        <v>39852742</v>
      </c>
      <c r="I8" s="3">
        <f t="shared" si="1"/>
        <v>14558427</v>
      </c>
    </row>
    <row r="9" spans="2:12" x14ac:dyDescent="0.25">
      <c r="C9" s="8" t="s">
        <v>2</v>
      </c>
      <c r="D9" s="9">
        <f>D7-D8</f>
        <v>82125251</v>
      </c>
      <c r="E9" s="9">
        <f>E7-E8</f>
        <v>69659640</v>
      </c>
      <c r="G9" s="8" t="s">
        <v>22</v>
      </c>
      <c r="H9" s="9">
        <f>H7+H8</f>
        <v>70257671</v>
      </c>
      <c r="I9" s="9">
        <f>I7-I8</f>
        <v>17264569</v>
      </c>
    </row>
    <row r="10" spans="2:12" x14ac:dyDescent="0.25">
      <c r="C10" s="2" t="s">
        <v>3</v>
      </c>
      <c r="D10" s="3">
        <v>25900223</v>
      </c>
      <c r="E10" s="3">
        <v>24282424</v>
      </c>
      <c r="G10" s="2" t="str">
        <f>C12</f>
        <v>Amortizaciones</v>
      </c>
      <c r="H10" s="3">
        <f t="shared" ref="H10:I10" si="2">D12</f>
        <v>8035492</v>
      </c>
      <c r="I10" s="3">
        <f t="shared" si="2"/>
        <v>4143660</v>
      </c>
    </row>
    <row r="11" spans="2:12" x14ac:dyDescent="0.25">
      <c r="C11" s="2" t="s">
        <v>13</v>
      </c>
      <c r="D11" s="3">
        <v>11505285</v>
      </c>
      <c r="E11" s="3">
        <v>11993228</v>
      </c>
      <c r="G11" s="2" t="s">
        <v>23</v>
      </c>
      <c r="H11" s="3">
        <v>21566113</v>
      </c>
      <c r="I11" s="3">
        <v>27764213</v>
      </c>
    </row>
    <row r="12" spans="2:12" x14ac:dyDescent="0.25">
      <c r="C12" s="2" t="s">
        <v>4</v>
      </c>
      <c r="D12" s="3">
        <v>8035492</v>
      </c>
      <c r="E12" s="3">
        <v>4143660</v>
      </c>
      <c r="G12" s="2" t="s">
        <v>24</v>
      </c>
      <c r="H12" s="3">
        <v>140912133</v>
      </c>
      <c r="I12" s="3">
        <v>44772897</v>
      </c>
    </row>
    <row r="13" spans="2:12" x14ac:dyDescent="0.25">
      <c r="C13" s="2" t="s">
        <v>5</v>
      </c>
      <c r="D13" s="3">
        <v>3433887</v>
      </c>
      <c r="E13" s="3">
        <v>2764213</v>
      </c>
      <c r="G13" s="8" t="s">
        <v>25</v>
      </c>
      <c r="H13" s="7">
        <f>H9+H10+H11-H12</f>
        <v>-41052857</v>
      </c>
      <c r="I13" s="7">
        <f>I9+I10-I11+I12</f>
        <v>38416913</v>
      </c>
    </row>
    <row r="14" spans="2:12" x14ac:dyDescent="0.25">
      <c r="C14" s="2" t="s">
        <v>9</v>
      </c>
      <c r="D14" s="3">
        <v>2845435</v>
      </c>
      <c r="E14" s="3">
        <v>181545</v>
      </c>
    </row>
    <row r="15" spans="2:12" x14ac:dyDescent="0.25">
      <c r="C15" s="8" t="s">
        <v>14</v>
      </c>
      <c r="D15" s="9">
        <f>D9-D10-D11-D12-D13-D14</f>
        <v>30404929</v>
      </c>
      <c r="E15" s="9">
        <f>E9-E10-E11-E12+E13-E14</f>
        <v>31822996</v>
      </c>
      <c r="F15" s="1"/>
    </row>
    <row r="16" spans="2:12" x14ac:dyDescent="0.25">
      <c r="C16" s="2" t="s">
        <v>6</v>
      </c>
      <c r="D16" s="3">
        <v>28957084</v>
      </c>
      <c r="E16" s="3">
        <v>21207368</v>
      </c>
    </row>
    <row r="17" spans="3:5" x14ac:dyDescent="0.25">
      <c r="C17" s="2" t="s">
        <v>7</v>
      </c>
      <c r="D17" s="3">
        <v>85624495</v>
      </c>
      <c r="E17" s="3">
        <v>15950467</v>
      </c>
    </row>
    <row r="18" spans="3:5" x14ac:dyDescent="0.25">
      <c r="C18" s="8" t="s">
        <v>16</v>
      </c>
      <c r="D18" s="10">
        <f>D15-D16-D17</f>
        <v>-84176650</v>
      </c>
      <c r="E18" s="9">
        <f>E15-E16+E17</f>
        <v>26566095</v>
      </c>
    </row>
    <row r="19" spans="3:5" x14ac:dyDescent="0.25">
      <c r="C19" s="2" t="s">
        <v>8</v>
      </c>
      <c r="D19" s="3">
        <v>39852742</v>
      </c>
      <c r="E19" s="3">
        <v>14558427</v>
      </c>
    </row>
    <row r="20" spans="3:5" x14ac:dyDescent="0.25">
      <c r="C20" s="5" t="s">
        <v>10</v>
      </c>
      <c r="D20" s="4">
        <f>D18+D19</f>
        <v>-44323908</v>
      </c>
      <c r="E20" s="4">
        <f>E18-E19</f>
        <v>12007668</v>
      </c>
    </row>
    <row r="21" spans="3:5" x14ac:dyDescent="0.25">
      <c r="C21" s="2" t="s">
        <v>17</v>
      </c>
      <c r="D21" s="3">
        <v>0</v>
      </c>
      <c r="E21" s="3">
        <v>0</v>
      </c>
    </row>
    <row r="22" spans="3:5" x14ac:dyDescent="0.25">
      <c r="C22" s="8" t="s">
        <v>19</v>
      </c>
      <c r="D22" s="10">
        <f>D20-D21</f>
        <v>-44323908</v>
      </c>
      <c r="E22" s="9">
        <f>E20-E21</f>
        <v>12007668</v>
      </c>
    </row>
  </sheetData>
  <mergeCells count="2">
    <mergeCell ref="B3:L4"/>
    <mergeCell ref="B2:L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00746-6B67-4C00-9066-8E853CEB8CA8}">
  <dimension ref="B2:N22"/>
  <sheetViews>
    <sheetView topLeftCell="A13" workbookViewId="0"/>
  </sheetViews>
  <sheetFormatPr baseColWidth="10" defaultRowHeight="15" x14ac:dyDescent="0.25"/>
  <cols>
    <col min="2" max="2" width="18" bestFit="1" customWidth="1"/>
    <col min="3" max="3" width="22.140625" bestFit="1" customWidth="1"/>
    <col min="4" max="4" width="10.42578125" bestFit="1" customWidth="1"/>
    <col min="5" max="5" width="16.42578125" bestFit="1" customWidth="1"/>
  </cols>
  <sheetData>
    <row r="2" spans="2:14" ht="21" x14ac:dyDescent="0.35">
      <c r="B2" s="44" t="s">
        <v>35</v>
      </c>
      <c r="C2" s="44"/>
      <c r="D2" s="44"/>
      <c r="E2" s="44"/>
      <c r="F2" s="44"/>
      <c r="G2" s="44"/>
      <c r="H2" s="44"/>
      <c r="I2" s="44"/>
      <c r="J2" s="44"/>
      <c r="K2" s="44"/>
      <c r="L2" s="44"/>
      <c r="M2" s="44"/>
      <c r="N2" s="44"/>
    </row>
    <row r="3" spans="2:14" x14ac:dyDescent="0.25">
      <c r="B3" s="43" t="s">
        <v>36</v>
      </c>
      <c r="C3" s="43"/>
      <c r="D3" s="43"/>
      <c r="E3" s="43"/>
      <c r="F3" s="43"/>
      <c r="G3" s="43"/>
      <c r="H3" s="43"/>
      <c r="I3" s="43"/>
      <c r="J3" s="43"/>
      <c r="K3" s="43"/>
      <c r="L3" s="43"/>
      <c r="M3" s="43"/>
      <c r="N3" s="43"/>
    </row>
    <row r="4" spans="2:14" x14ac:dyDescent="0.25">
      <c r="B4" s="43"/>
      <c r="C4" s="43"/>
      <c r="D4" s="43"/>
      <c r="E4" s="43"/>
      <c r="F4" s="43"/>
      <c r="G4" s="43"/>
      <c r="H4" s="43"/>
      <c r="I4" s="43"/>
      <c r="J4" s="43"/>
      <c r="K4" s="43"/>
      <c r="L4" s="43"/>
      <c r="M4" s="43"/>
      <c r="N4" s="43"/>
    </row>
    <row r="5" spans="2:14" x14ac:dyDescent="0.25">
      <c r="B5" s="43"/>
      <c r="C5" s="43"/>
      <c r="D5" s="43"/>
      <c r="E5" s="43"/>
      <c r="F5" s="43"/>
      <c r="G5" s="43"/>
      <c r="H5" s="43"/>
      <c r="I5" s="43"/>
      <c r="J5" s="43"/>
      <c r="K5" s="43"/>
      <c r="L5" s="43"/>
      <c r="M5" s="43"/>
      <c r="N5" s="43"/>
    </row>
    <row r="6" spans="2:14" x14ac:dyDescent="0.25">
      <c r="B6" s="43"/>
      <c r="C6" s="43"/>
      <c r="D6" s="43"/>
      <c r="E6" s="43"/>
      <c r="F6" s="43"/>
      <c r="G6" s="43"/>
      <c r="H6" s="43"/>
      <c r="I6" s="43"/>
      <c r="J6" s="43"/>
      <c r="K6" s="43"/>
      <c r="L6" s="43"/>
      <c r="M6" s="43"/>
      <c r="N6" s="43"/>
    </row>
    <row r="8" spans="2:14" x14ac:dyDescent="0.25">
      <c r="B8" s="25" t="s">
        <v>29</v>
      </c>
      <c r="C8" s="27">
        <v>0.1</v>
      </c>
    </row>
    <row r="10" spans="2:14" x14ac:dyDescent="0.25">
      <c r="B10" s="24" t="s">
        <v>30</v>
      </c>
      <c r="C10" s="24" t="s">
        <v>31</v>
      </c>
      <c r="D10" s="24" t="s">
        <v>32</v>
      </c>
      <c r="E10" s="24" t="s">
        <v>33</v>
      </c>
    </row>
    <row r="11" spans="2:14" x14ac:dyDescent="0.25">
      <c r="B11" s="26">
        <v>1</v>
      </c>
      <c r="C11" s="3">
        <v>20</v>
      </c>
      <c r="D11" s="22">
        <f>(1+$C$8)^B11</f>
        <v>1.1000000000000001</v>
      </c>
      <c r="E11" s="29">
        <f>C11/D11</f>
        <v>18.18181818181818</v>
      </c>
    </row>
    <row r="12" spans="2:14" x14ac:dyDescent="0.25">
      <c r="B12" s="26">
        <v>2</v>
      </c>
      <c r="C12" s="3">
        <v>25</v>
      </c>
      <c r="D12" s="22">
        <f>(1+$C$8)^B12</f>
        <v>1.2100000000000002</v>
      </c>
      <c r="E12" s="29">
        <f t="shared" ref="E12:E15" si="0">C12/D12</f>
        <v>20.661157024793386</v>
      </c>
    </row>
    <row r="13" spans="2:14" x14ac:dyDescent="0.25">
      <c r="B13" s="26">
        <v>3</v>
      </c>
      <c r="C13" s="3">
        <v>31</v>
      </c>
      <c r="D13" s="22">
        <f>(1+$C$8)^B13</f>
        <v>1.3310000000000004</v>
      </c>
      <c r="E13" s="29">
        <f t="shared" si="0"/>
        <v>23.290758827948903</v>
      </c>
    </row>
    <row r="14" spans="2:14" x14ac:dyDescent="0.25">
      <c r="B14" s="26">
        <v>4</v>
      </c>
      <c r="C14" s="3">
        <v>35</v>
      </c>
      <c r="D14" s="22">
        <f>(1+$C$8)^B14</f>
        <v>1.4641000000000004</v>
      </c>
      <c r="E14" s="29">
        <f t="shared" si="0"/>
        <v>23.905470937777469</v>
      </c>
    </row>
    <row r="15" spans="2:14" x14ac:dyDescent="0.25">
      <c r="B15" s="32">
        <v>4</v>
      </c>
      <c r="C15" s="28">
        <v>450</v>
      </c>
      <c r="D15" s="23">
        <f>(1+$C$8)^B14</f>
        <v>1.4641000000000004</v>
      </c>
      <c r="E15" s="30">
        <f t="shared" si="0"/>
        <v>307.35605491428174</v>
      </c>
    </row>
    <row r="17" spans="2:14" x14ac:dyDescent="0.25">
      <c r="B17" s="25" t="s">
        <v>34</v>
      </c>
      <c r="C17" s="31">
        <f>SUM(E12:E15)</f>
        <v>375.21344170480148</v>
      </c>
    </row>
    <row r="19" spans="2:14" x14ac:dyDescent="0.25">
      <c r="B19" s="45" t="s">
        <v>37</v>
      </c>
      <c r="C19" s="45"/>
      <c r="D19" s="45"/>
      <c r="E19" s="45"/>
      <c r="F19" s="45"/>
      <c r="G19" s="45"/>
      <c r="H19" s="45"/>
      <c r="I19" s="45"/>
      <c r="J19" s="45"/>
      <c r="K19" s="45"/>
      <c r="L19" s="45"/>
      <c r="M19" s="45"/>
      <c r="N19" s="45"/>
    </row>
    <row r="20" spans="2:14" x14ac:dyDescent="0.25">
      <c r="B20" s="45"/>
      <c r="C20" s="45"/>
      <c r="D20" s="45"/>
      <c r="E20" s="45"/>
      <c r="F20" s="45"/>
      <c r="G20" s="45"/>
      <c r="H20" s="45"/>
      <c r="I20" s="45"/>
      <c r="J20" s="45"/>
      <c r="K20" s="45"/>
      <c r="L20" s="45"/>
      <c r="M20" s="45"/>
      <c r="N20" s="45"/>
    </row>
    <row r="21" spans="2:14" x14ac:dyDescent="0.25">
      <c r="B21" s="45"/>
      <c r="C21" s="45"/>
      <c r="D21" s="45"/>
      <c r="E21" s="45"/>
      <c r="F21" s="45"/>
      <c r="G21" s="45"/>
      <c r="H21" s="45"/>
      <c r="I21" s="45"/>
      <c r="J21" s="45"/>
      <c r="K21" s="45"/>
      <c r="L21" s="45"/>
      <c r="M21" s="45"/>
      <c r="N21" s="45"/>
    </row>
    <row r="22" spans="2:14" x14ac:dyDescent="0.25">
      <c r="B22" s="45"/>
      <c r="C22" s="45"/>
      <c r="D22" s="45"/>
      <c r="E22" s="45"/>
      <c r="F22" s="45"/>
      <c r="G22" s="45"/>
      <c r="H22" s="45"/>
      <c r="I22" s="45"/>
      <c r="J22" s="45"/>
      <c r="K22" s="45"/>
      <c r="L22" s="45"/>
      <c r="M22" s="45"/>
      <c r="N22" s="45"/>
    </row>
  </sheetData>
  <mergeCells count="3">
    <mergeCell ref="B3:N6"/>
    <mergeCell ref="B2:N2"/>
    <mergeCell ref="B19:N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Flujo de Fondos Libres (FCF)</vt:lpstr>
      <vt:lpstr>CÁLCULO DE VALOR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DEYVID</cp:lastModifiedBy>
  <dcterms:created xsi:type="dcterms:W3CDTF">2020-08-15T17:16:37Z</dcterms:created>
  <dcterms:modified xsi:type="dcterms:W3CDTF">2021-10-12T18:15:18Z</dcterms:modified>
</cp:coreProperties>
</file>